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215" i="1"/>
  <c r="K214"/>
  <c r="H215"/>
  <c r="H214"/>
  <c r="K195"/>
  <c r="I196"/>
  <c r="M219"/>
  <c r="D162"/>
  <c r="D90"/>
  <c r="H216"/>
  <c r="K216"/>
  <c r="K32"/>
  <c r="K54" l="1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F242" s="1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L157"/>
  <c r="L170"/>
  <c r="N170" s="1"/>
  <c r="L184"/>
  <c r="M190"/>
  <c r="M202"/>
  <c r="G211"/>
  <c r="M210"/>
  <c r="N210" s="1"/>
  <c r="J242"/>
  <c r="M229"/>
  <c r="M235"/>
  <c r="N235" s="1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F266" l="1"/>
  <c r="N148"/>
  <c r="N115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<sst xmlns="http://schemas.openxmlformats.org/spreadsheetml/2006/main" count="202" uniqueCount="82">
  <si>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</si>
  <si>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</si>
  <si>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</si>
  <si>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</si>
  <si>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</si>
  <si>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</si>
  <si>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</si>
  <si>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</si>
  <si>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</si>
  <si>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</si>
  <si>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</si>
  <si>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</si>
  <si>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</si>
  <si>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</si>
  <si>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</si>
  <si>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</si>
  <si>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</si>
  <si>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</si>
  <si>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</si>
  <si>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</si>
  <si>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</si>
  <si>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</si>
  <si>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</si>
  <si>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</si>
  <si>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</si>
  <si>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</si>
  <si>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</si>
  <si>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</si>
  <si>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</si>
  <si>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</si>
  <si>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</si>
  <si>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</si>
  <si>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</si>
  <si>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</si>
  <si>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</si>
  <si>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</si>
  <si>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</si>
  <si>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</si>
  <si>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</si>
  <si>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</si>
  <si>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</si>
  <si>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</si>
  <si>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</si>
  <si>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</si>
  <si>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</si>
  <si>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</si>
  <si>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</si>
  <si>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</si>
  <si>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</si>
  <si>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</si>
  <si>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</si>
  <si>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</si>
  <si>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</si>
  <si>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</si>
  <si>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</si>
  <si>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</si>
  <si>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</si>
  <si>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</si>
  <si>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</si>
  <si>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</si>
  <si>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</si>
  <si>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</si>
  <si>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</si>
  <si>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</si>
  <si>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</si>
  <si>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</si>
  <si>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</si>
  <si>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</si>
  <si>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</si>
  <si>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</si>
  <si>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</si>
  <si>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</si>
  <si>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</si>
  <si>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</si>
  <si>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</si>
  <si>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</si>
  <si>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</si>
  <si>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</si>
  <si>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</si>
  <si>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 xml:space="preserve">Основное мероприятие №3 Иные межбюджетные трансферты на осуществление полномочий по работе с детьми и молодежью в поселении
</t>
  </si>
  <si>
    <t>Исполнение  муниципальных программ Мирского сельского поселения Кавказского района на 01.05.2024 г.                                                                                          (бюджетные средства)</t>
  </si>
  <si>
    <t>Уточненная сводная бюджетная роспись на 01.05.2024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</si>
</sst>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7" workbookViewId="0">
      <selection activeCell="D210" sqref="D210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4.25" customHeight="1">
      <c r="E2" s="57" t="s">
        <v>28</v>
      </c>
      <c r="F2" s="58"/>
      <c r="G2" s="58"/>
      <c r="H2" s="58"/>
      <c r="I2" s="58"/>
      <c r="J2" s="58"/>
      <c r="K2" s="58"/>
    </row>
    <row r="3" spans="1:14" ht="33" customHeight="1">
      <c r="A3" s="143" t="s">
        <v>0</v>
      </c>
      <c r="B3" s="143" t="s">
        <v>1</v>
      </c>
      <c r="C3" s="141" t="s">
        <v>81</v>
      </c>
      <c r="D3" s="145" t="s">
        <v>29</v>
      </c>
      <c r="E3" s="141" t="s">
        <v>2</v>
      </c>
      <c r="F3" s="135" t="s">
        <v>12</v>
      </c>
      <c r="G3" s="136"/>
      <c r="H3" s="137"/>
      <c r="I3" s="135" t="s">
        <v>13</v>
      </c>
      <c r="J3" s="136"/>
      <c r="K3" s="137"/>
      <c r="L3" s="135" t="s">
        <v>30</v>
      </c>
      <c r="M3" s="136"/>
      <c r="N3" s="137"/>
    </row>
    <row r="4" spans="1:14" ht="75" customHeight="1">
      <c r="A4" s="144"/>
      <c r="B4" s="144"/>
      <c r="C4" s="142"/>
      <c r="D4" s="146"/>
      <c r="E4" s="142"/>
      <c r="F4" s="21" t="s">
        <v>81</v>
      </c>
      <c r="G4" s="21" t="s">
        <v>29</v>
      </c>
      <c r="H4" s="21" t="s">
        <v>2</v>
      </c>
      <c r="I4" s="21" t="s">
        <v>81</v>
      </c>
      <c r="J4" s="35" t="s">
        <v>29</v>
      </c>
      <c r="K4" s="21" t="s">
        <v>2</v>
      </c>
      <c r="L4" s="21" t="s">
        <v>81</v>
      </c>
      <c r="M4" s="35" t="s">
        <v>29</v>
      </c>
      <c r="N4" s="21" t="s">
        <v>2</v>
      </c>
    </row>
    <row r="5" spans="1:14" ht="37.5" customHeight="1">
      <c r="A5" s="23" t="s">
        <v>3</v>
      </c>
      <c r="B5" s="138" t="s">
        <v>33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4" ht="15.75" customHeight="1">
      <c r="A6" s="100" t="s">
        <v>50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14" ht="32.25" customHeight="1">
      <c r="A7" s="59" t="s">
        <v>32</v>
      </c>
      <c r="B7" s="60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0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100" t="s">
        <v>51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28.5" hidden="1" customHeight="1">
      <c r="A10" s="59" t="s">
        <v>32</v>
      </c>
      <c r="B10" s="60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66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94" t="s">
        <v>15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30" hidden="1" customHeight="1">
      <c r="A13" s="59" t="s">
        <v>32</v>
      </c>
      <c r="B13" s="60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71" t="s">
        <v>14</v>
      </c>
      <c r="B14" s="72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94" t="s">
        <v>31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4" ht="30.75" hidden="1" customHeight="1">
      <c r="A16" s="59" t="s">
        <v>32</v>
      </c>
      <c r="B16" s="60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71" t="s">
        <v>14</v>
      </c>
      <c r="B17" s="72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94" t="s">
        <v>16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30.75" hidden="1" customHeight="1">
      <c r="A19" s="59" t="s">
        <v>32</v>
      </c>
      <c r="B19" s="60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3" t="s">
        <v>14</v>
      </c>
      <c r="B20" s="114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5" t="s">
        <v>21</v>
      </c>
      <c r="B21" s="116"/>
      <c r="C21" s="13">
        <f>C8+C11+C14+C17+C20</f>
        <v>10</v>
      </c>
      <c r="D21" s="13">
        <f>D8+D11+D14+D17+D20</f>
        <v>0</v>
      </c>
      <c r="E21" s="13">
        <f t="shared" si="18"/>
        <v>0</v>
      </c>
      <c r="F21" s="13">
        <f>F8+F11+F14+F17+F20</f>
        <v>0</v>
      </c>
      <c r="G21" s="13">
        <f>G8+G11+G14+G17+G20</f>
        <v>0</v>
      </c>
      <c r="H21" s="13">
        <v>0</v>
      </c>
      <c r="I21" s="13">
        <f>I8+I11+I14+I17+I20</f>
        <v>0</v>
      </c>
      <c r="J21" s="13">
        <f>J8+J11+J14+J17+J20</f>
        <v>0</v>
      </c>
      <c r="K21" s="13">
        <v>0</v>
      </c>
      <c r="L21" s="13">
        <f t="shared" si="20"/>
        <v>10</v>
      </c>
      <c r="M21" s="13">
        <f t="shared" si="21"/>
        <v>0</v>
      </c>
      <c r="N21" s="13">
        <f t="shared" si="22"/>
        <v>0</v>
      </c>
    </row>
    <row r="22" spans="1:14" ht="31.5" customHeight="1">
      <c r="A22" s="5" t="s">
        <v>4</v>
      </c>
      <c r="B22" s="97" t="s">
        <v>34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</row>
    <row r="23" spans="1:14" ht="15.75" hidden="1" customHeight="1">
      <c r="A23" s="100" t="s">
        <v>52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30" hidden="1" customHeight="1">
      <c r="A24" s="59" t="s">
        <v>32</v>
      </c>
      <c r="B24" s="60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7" t="s">
        <v>17</v>
      </c>
      <c r="B25" s="64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106" t="s">
        <v>14</v>
      </c>
      <c r="B26" s="64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100" t="s">
        <v>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1:14" ht="29.25" customHeight="1">
      <c r="A28" s="59" t="s">
        <v>32</v>
      </c>
      <c r="B28" s="60"/>
      <c r="C28" s="52">
        <v>3768</v>
      </c>
      <c r="D28" s="52">
        <v>70.8</v>
      </c>
      <c r="E28" s="15">
        <f t="shared" ref="E28:E29" si="35">D28/C28*100</f>
        <v>1.8789808917197452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3768</v>
      </c>
      <c r="M28" s="15">
        <f t="shared" si="31"/>
        <v>70.8</v>
      </c>
      <c r="N28" s="15">
        <f t="shared" si="32"/>
        <v>1.8789808917197452</v>
      </c>
    </row>
    <row r="29" spans="1:14">
      <c r="A29" s="106" t="s">
        <v>19</v>
      </c>
      <c r="B29" s="64"/>
      <c r="C29" s="10">
        <f>C28</f>
        <v>3768</v>
      </c>
      <c r="D29" s="10">
        <f>D28</f>
        <v>70.8</v>
      </c>
      <c r="E29" s="12">
        <f t="shared" si="35"/>
        <v>1.8789808917197452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3768</v>
      </c>
      <c r="M29" s="12">
        <f t="shared" si="31"/>
        <v>70.8</v>
      </c>
      <c r="N29" s="12">
        <f t="shared" si="32"/>
        <v>1.8789808917197452</v>
      </c>
    </row>
    <row r="30" spans="1:14" ht="15.75" customHeight="1">
      <c r="A30" s="100" t="s">
        <v>54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</row>
    <row r="31" spans="1:14" ht="33" customHeight="1">
      <c r="A31" s="59" t="s">
        <v>32</v>
      </c>
      <c r="B31" s="60"/>
      <c r="C31" s="52">
        <v>1350</v>
      </c>
      <c r="D31" s="52">
        <v>1350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1350</v>
      </c>
      <c r="M31" s="15">
        <f t="shared" si="31"/>
        <v>1350</v>
      </c>
      <c r="N31" s="15">
        <f>M31/L31*100</f>
        <v>100</v>
      </c>
    </row>
    <row r="32" spans="1:14" ht="30.75" hidden="1" customHeight="1">
      <c r="A32" s="59"/>
      <c r="B32" s="60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106" t="s">
        <v>14</v>
      </c>
      <c r="B33" s="64"/>
      <c r="C33" s="10">
        <f>C31+C32</f>
        <v>1350</v>
      </c>
      <c r="D33" s="10">
        <f>D31+D32</f>
        <v>1350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1350</v>
      </c>
      <c r="M33" s="26">
        <f t="shared" si="31"/>
        <v>1350</v>
      </c>
      <c r="N33" s="15">
        <f t="shared" si="40"/>
        <v>100</v>
      </c>
    </row>
    <row r="34" spans="1:14" ht="25.5" customHeight="1">
      <c r="A34" s="91" t="s">
        <v>55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3" customHeight="1">
      <c r="A35" s="59" t="s">
        <v>32</v>
      </c>
      <c r="B35" s="60"/>
      <c r="C35" s="52">
        <v>69</v>
      </c>
      <c r="D35" s="52">
        <v>0</v>
      </c>
      <c r="E35" s="15">
        <f t="shared" ref="E35:E36" si="43">D35/C35*100</f>
        <v>0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69</v>
      </c>
      <c r="M35" s="15">
        <f t="shared" si="31"/>
        <v>0</v>
      </c>
      <c r="N35" s="15">
        <f t="shared" si="32"/>
        <v>0</v>
      </c>
    </row>
    <row r="36" spans="1:14">
      <c r="A36" s="65" t="s">
        <v>14</v>
      </c>
      <c r="B36" s="60"/>
      <c r="C36" s="10">
        <f>C35</f>
        <v>69</v>
      </c>
      <c r="D36" s="10">
        <f>D35</f>
        <v>0</v>
      </c>
      <c r="E36" s="12">
        <f t="shared" si="43"/>
        <v>0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69</v>
      </c>
      <c r="M36" s="12">
        <f t="shared" si="31"/>
        <v>0</v>
      </c>
      <c r="N36" s="12">
        <f t="shared" si="32"/>
        <v>0</v>
      </c>
    </row>
    <row r="37" spans="1:14" ht="15.75" hidden="1" customHeight="1">
      <c r="A37" s="100" t="s">
        <v>35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1:14" hidden="1">
      <c r="A38" s="59" t="s">
        <v>36</v>
      </c>
      <c r="B38" s="60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59"/>
      <c r="B39" s="60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59"/>
      <c r="B40" s="60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59"/>
      <c r="B41" s="60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66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1" t="s">
        <v>49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</row>
    <row r="44" spans="1:14" ht="35.25" hidden="1" customHeight="1">
      <c r="A44" s="59" t="s">
        <v>32</v>
      </c>
      <c r="B44" s="60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106" t="s">
        <v>14</v>
      </c>
      <c r="B45" s="64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108" t="s">
        <v>21</v>
      </c>
      <c r="B46" s="109"/>
      <c r="C46" s="37">
        <f>C26+C29+C33+C36+C42+C45</f>
        <v>5187</v>
      </c>
      <c r="D46" s="37">
        <f t="shared" ref="D46:M46" si="53">D26+D29+D33+D36+D42+D45</f>
        <v>1420.8</v>
      </c>
      <c r="E46" s="37">
        <f>D46/C46*100</f>
        <v>27.391555812608441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5187</v>
      </c>
      <c r="M46" s="37">
        <f t="shared" si="53"/>
        <v>1420.8</v>
      </c>
      <c r="N46" s="37">
        <f>M46/L46*100</f>
        <v>27.391555812608441</v>
      </c>
    </row>
    <row r="47" spans="1:14" ht="27" customHeight="1">
      <c r="A47" s="6" t="s">
        <v>5</v>
      </c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38" customFormat="1" ht="21.75" customHeight="1">
      <c r="A48" s="110" t="s">
        <v>62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/>
    </row>
    <row r="49" spans="1:14" s="38" customFormat="1" hidden="1">
      <c r="A49" s="88" t="s">
        <v>18</v>
      </c>
      <c r="B49" s="89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88" t="s">
        <v>32</v>
      </c>
      <c r="B50" s="89"/>
      <c r="C50" s="52">
        <v>640</v>
      </c>
      <c r="D50" s="52">
        <v>289.39999999999998</v>
      </c>
      <c r="E50" s="40">
        <f t="shared" ref="E50:E51" si="54">D50/C50*100</f>
        <v>45.21875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640</v>
      </c>
      <c r="M50" s="40">
        <f t="shared" si="31"/>
        <v>289.39999999999998</v>
      </c>
      <c r="N50" s="40">
        <f t="shared" si="32"/>
        <v>45.21875</v>
      </c>
    </row>
    <row r="51" spans="1:14" s="38" customFormat="1">
      <c r="A51" s="103" t="s">
        <v>14</v>
      </c>
      <c r="B51" s="81"/>
      <c r="C51" s="43">
        <f>C49+C50</f>
        <v>640</v>
      </c>
      <c r="D51" s="43">
        <f>D49+D50</f>
        <v>289.39999999999998</v>
      </c>
      <c r="E51" s="44">
        <f t="shared" si="54"/>
        <v>45.21875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640</v>
      </c>
      <c r="M51" s="44">
        <f t="shared" si="31"/>
        <v>289.39999999999998</v>
      </c>
      <c r="N51" s="44">
        <f t="shared" si="32"/>
        <v>45.21875</v>
      </c>
    </row>
    <row r="52" spans="1:14" s="38" customFormat="1" ht="21.75" hidden="1" customHeight="1">
      <c r="A52" s="110" t="s">
        <v>63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14" s="38" customFormat="1" ht="29.25" hidden="1" customHeight="1">
      <c r="A53" s="88" t="s">
        <v>32</v>
      </c>
      <c r="B53" s="89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88"/>
      <c r="B54" s="89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03" t="s">
        <v>14</v>
      </c>
      <c r="B55" s="81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customHeight="1">
      <c r="A56" s="82" t="s">
        <v>64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4"/>
    </row>
    <row r="57" spans="1:14" s="38" customFormat="1" ht="27.75" customHeight="1">
      <c r="A57" s="88" t="s">
        <v>32</v>
      </c>
      <c r="B57" s="89"/>
      <c r="C57" s="52">
        <v>30</v>
      </c>
      <c r="D57" s="52">
        <v>0</v>
      </c>
      <c r="E57" s="40">
        <f t="shared" si="57"/>
        <v>0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30</v>
      </c>
      <c r="M57" s="40">
        <f>D57-G57-J57</f>
        <v>0</v>
      </c>
      <c r="N57" s="40">
        <f t="shared" si="32"/>
        <v>0</v>
      </c>
    </row>
    <row r="58" spans="1:14" s="38" customFormat="1">
      <c r="A58" s="103" t="s">
        <v>19</v>
      </c>
      <c r="B58" s="81"/>
      <c r="C58" s="43">
        <f>C57</f>
        <v>30</v>
      </c>
      <c r="D58" s="43">
        <f>D57</f>
        <v>0</v>
      </c>
      <c r="E58" s="40">
        <f t="shared" si="57"/>
        <v>0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30</v>
      </c>
      <c r="M58" s="44">
        <f t="shared" si="31"/>
        <v>0</v>
      </c>
      <c r="N58" s="44">
        <f t="shared" si="32"/>
        <v>0</v>
      </c>
    </row>
    <row r="59" spans="1:14" s="38" customFormat="1" ht="15.75" customHeight="1">
      <c r="A59" s="82" t="s">
        <v>65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</row>
    <row r="60" spans="1:14" s="38" customFormat="1" ht="31.5" customHeight="1">
      <c r="A60" s="88" t="s">
        <v>32</v>
      </c>
      <c r="B60" s="89"/>
      <c r="C60" s="39">
        <v>50</v>
      </c>
      <c r="D60" s="39">
        <v>0</v>
      </c>
      <c r="E60" s="40">
        <f t="shared" ref="E60:E61" si="63">D60/C60*100</f>
        <v>0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50</v>
      </c>
      <c r="M60" s="40">
        <f t="shared" si="31"/>
        <v>0</v>
      </c>
      <c r="N60" s="40">
        <f t="shared" si="32"/>
        <v>0</v>
      </c>
    </row>
    <row r="61" spans="1:14" s="38" customFormat="1">
      <c r="A61" s="104" t="s">
        <v>14</v>
      </c>
      <c r="B61" s="89"/>
      <c r="C61" s="43">
        <f>C60</f>
        <v>50</v>
      </c>
      <c r="D61" s="43">
        <f>D60</f>
        <v>0</v>
      </c>
      <c r="E61" s="44">
        <f t="shared" si="63"/>
        <v>0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50</v>
      </c>
      <c r="M61" s="44">
        <f t="shared" si="31"/>
        <v>0</v>
      </c>
      <c r="N61" s="44">
        <f t="shared" si="32"/>
        <v>0</v>
      </c>
    </row>
    <row r="62" spans="1:14" s="38" customFormat="1" ht="25.5" hidden="1" customHeight="1">
      <c r="A62" s="82" t="s">
        <v>66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</row>
    <row r="63" spans="1:14" s="38" customFormat="1" ht="33" hidden="1" customHeight="1">
      <c r="A63" s="88" t="s">
        <v>32</v>
      </c>
      <c r="B63" s="89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04" t="s">
        <v>14</v>
      </c>
      <c r="B64" s="105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82" t="s">
        <v>67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1:14" s="38" customFormat="1" ht="33.75" customHeight="1">
      <c r="A66" s="88" t="s">
        <v>32</v>
      </c>
      <c r="B66" s="89"/>
      <c r="C66" s="50">
        <v>17.5</v>
      </c>
      <c r="D66" s="50">
        <v>0</v>
      </c>
      <c r="E66" s="40">
        <f t="shared" ref="E66:E71" si="69">D66/C66*100</f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17.5</v>
      </c>
      <c r="M66" s="40">
        <f t="shared" si="31"/>
        <v>0</v>
      </c>
      <c r="N66" s="40">
        <f t="shared" si="32"/>
        <v>0</v>
      </c>
    </row>
    <row r="67" spans="1:14" s="38" customFormat="1" ht="21" customHeight="1">
      <c r="A67" s="90" t="s">
        <v>14</v>
      </c>
      <c r="B67" s="90"/>
      <c r="C67" s="44">
        <f>C66</f>
        <v>17.5</v>
      </c>
      <c r="D67" s="44">
        <f>D66</f>
        <v>0</v>
      </c>
      <c r="E67" s="44">
        <f t="shared" si="69"/>
        <v>0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17.5</v>
      </c>
      <c r="M67" s="44">
        <f t="shared" si="31"/>
        <v>0</v>
      </c>
      <c r="N67" s="44">
        <f t="shared" si="32"/>
        <v>0</v>
      </c>
    </row>
    <row r="68" spans="1:14" s="38" customFormat="1" ht="21.75" hidden="1" customHeight="1">
      <c r="A68" s="85" t="s">
        <v>78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7"/>
    </row>
    <row r="69" spans="1:14" s="38" customFormat="1" ht="32.25" hidden="1" customHeight="1">
      <c r="A69" s="88" t="s">
        <v>32</v>
      </c>
      <c r="B69" s="89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90" t="s">
        <v>14</v>
      </c>
      <c r="B70" s="90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>
      <c r="A71" s="80" t="s">
        <v>21</v>
      </c>
      <c r="B71" s="81"/>
      <c r="C71" s="47">
        <f>C51+C55+C58+C61+C64+C67+C70</f>
        <v>737.5</v>
      </c>
      <c r="D71" s="47">
        <f>D51+D55+D58+D61+D64+D67+D70</f>
        <v>289.39999999999998</v>
      </c>
      <c r="E71" s="47">
        <f t="shared" si="69"/>
        <v>39.240677966101686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737.5</v>
      </c>
      <c r="M71" s="47">
        <f t="shared" si="31"/>
        <v>289.39999999999998</v>
      </c>
      <c r="N71" s="47">
        <f t="shared" si="32"/>
        <v>39.240677966101686</v>
      </c>
    </row>
    <row r="72" spans="1:14" ht="20.25" customHeight="1">
      <c r="A72" s="7" t="s">
        <v>6</v>
      </c>
      <c r="B72" s="54" t="s">
        <v>38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  <row r="73" spans="1:14" ht="22.5" customHeight="1">
      <c r="A73" s="74" t="s">
        <v>56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6"/>
    </row>
    <row r="74" spans="1:14" ht="30" customHeight="1">
      <c r="A74" s="59" t="s">
        <v>32</v>
      </c>
      <c r="B74" s="60"/>
      <c r="C74" s="50">
        <v>10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10</v>
      </c>
      <c r="M74" s="15">
        <f t="shared" si="31"/>
        <v>0</v>
      </c>
      <c r="N74" s="15">
        <f t="shared" si="32"/>
        <v>0</v>
      </c>
    </row>
    <row r="75" spans="1:14" ht="15.75" customHeight="1">
      <c r="A75" s="68" t="s">
        <v>14</v>
      </c>
      <c r="B75" s="66"/>
      <c r="C75" s="12">
        <f>C74</f>
        <v>10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10</v>
      </c>
      <c r="M75" s="12">
        <f t="shared" si="31"/>
        <v>0</v>
      </c>
      <c r="N75" s="12">
        <f t="shared" si="32"/>
        <v>0</v>
      </c>
    </row>
    <row r="76" spans="1:14" ht="23.25" customHeight="1">
      <c r="A76" s="74" t="s">
        <v>79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6"/>
    </row>
    <row r="77" spans="1:14" ht="30.75" customHeight="1">
      <c r="A77" s="59" t="s">
        <v>32</v>
      </c>
      <c r="B77" s="60"/>
      <c r="C77" s="50">
        <v>150.4</v>
      </c>
      <c r="D77" s="15">
        <v>75.2</v>
      </c>
      <c r="E77" s="15">
        <f t="shared" ref="E77:E84" si="78">D77/C77*100</f>
        <v>50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150.4</v>
      </c>
      <c r="M77" s="15">
        <f t="shared" si="31"/>
        <v>75.2</v>
      </c>
      <c r="N77" s="15">
        <f t="shared" si="32"/>
        <v>50</v>
      </c>
    </row>
    <row r="78" spans="1:14" ht="34.5" hidden="1" customHeight="1">
      <c r="A78" s="63"/>
      <c r="B78" s="64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59"/>
      <c r="B79" s="60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59"/>
      <c r="B80" s="60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66"/>
      <c r="C81" s="12">
        <f>C77+C78+C79+C80</f>
        <v>150.4</v>
      </c>
      <c r="D81" s="12">
        <f>D77+D78+D79+D80</f>
        <v>75.2</v>
      </c>
      <c r="E81" s="12">
        <f t="shared" si="78"/>
        <v>50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150.4</v>
      </c>
      <c r="M81" s="12">
        <f t="shared" si="31"/>
        <v>75.2</v>
      </c>
      <c r="N81" s="12">
        <f t="shared" si="32"/>
        <v>50</v>
      </c>
    </row>
    <row r="82" spans="1:14" ht="19.5" hidden="1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9"/>
    </row>
    <row r="83" spans="1:14" ht="17.25" hidden="1" customHeight="1">
      <c r="A83" s="63"/>
      <c r="B83" s="64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66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61" t="s">
        <v>21</v>
      </c>
      <c r="B85" s="62"/>
      <c r="C85" s="13">
        <f>C75+C81</f>
        <v>160.4</v>
      </c>
      <c r="D85" s="13">
        <f>D75+D81+D84</f>
        <v>75.2</v>
      </c>
      <c r="E85" s="13">
        <f t="shared" ref="E85" si="83">D85/C85*100</f>
        <v>46.882793017456358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160.4</v>
      </c>
      <c r="M85" s="13">
        <f t="shared" si="31"/>
        <v>75.2</v>
      </c>
      <c r="N85" s="13">
        <f t="shared" si="32"/>
        <v>46.882793017456358</v>
      </c>
    </row>
    <row r="86" spans="1:14" ht="16.5" customHeight="1">
      <c r="A86" s="8" t="s">
        <v>7</v>
      </c>
      <c r="B86" s="54" t="s">
        <v>39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6"/>
    </row>
    <row r="87" spans="1:14" ht="20.25" customHeight="1">
      <c r="A87" s="91" t="s">
        <v>40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3"/>
    </row>
    <row r="88" spans="1:14" s="3" customFormat="1" ht="33.75" customHeight="1">
      <c r="A88" s="73" t="s">
        <v>41</v>
      </c>
      <c r="B88" s="60"/>
      <c r="C88" s="50">
        <v>1875.9</v>
      </c>
      <c r="D88" s="50">
        <v>487.4</v>
      </c>
      <c r="E88" s="15">
        <f t="shared" ref="E88:E90" si="86">D88/C88*100</f>
        <v>25.982195212964442</v>
      </c>
      <c r="F88" s="15">
        <v>0</v>
      </c>
      <c r="G88" s="15">
        <v>0</v>
      </c>
      <c r="H88" s="15">
        <v>0</v>
      </c>
      <c r="I88" s="15">
        <v>70</v>
      </c>
      <c r="J88" s="15">
        <v>0</v>
      </c>
      <c r="K88" s="15">
        <v>0</v>
      </c>
      <c r="L88" s="4">
        <f t="shared" si="30"/>
        <v>1805.9</v>
      </c>
      <c r="M88" s="4">
        <f t="shared" si="31"/>
        <v>487.4</v>
      </c>
      <c r="N88" s="15">
        <f t="shared" si="32"/>
        <v>26.989312808018163</v>
      </c>
    </row>
    <row r="89" spans="1:14" ht="30.75" hidden="1" customHeight="1">
      <c r="A89" s="73" t="s">
        <v>22</v>
      </c>
      <c r="B89" s="60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71" t="s">
        <v>14</v>
      </c>
      <c r="B90" s="72"/>
      <c r="C90" s="12">
        <f>C88+C89</f>
        <v>1875.9</v>
      </c>
      <c r="D90" s="12">
        <f>D88+D89</f>
        <v>487.4</v>
      </c>
      <c r="E90" s="12">
        <f t="shared" si="86"/>
        <v>25.982195212964442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1875.9</v>
      </c>
      <c r="M90" s="9">
        <f t="shared" si="31"/>
        <v>487.4</v>
      </c>
      <c r="N90" s="12">
        <f t="shared" si="32"/>
        <v>25.982195212964442</v>
      </c>
    </row>
    <row r="91" spans="1:14" ht="25.5" customHeight="1">
      <c r="A91" s="74" t="s">
        <v>42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6"/>
    </row>
    <row r="92" spans="1:14" ht="40.5" customHeight="1">
      <c r="A92" s="73" t="s">
        <v>43</v>
      </c>
      <c r="B92" s="60"/>
      <c r="C92" s="50">
        <v>6653.1</v>
      </c>
      <c r="D92" s="50">
        <v>1339.5</v>
      </c>
      <c r="E92" s="50">
        <f t="shared" ref="E92:E93" si="89">D92/C92*100</f>
        <v>20.133471614735988</v>
      </c>
      <c r="F92" s="15">
        <v>0</v>
      </c>
      <c r="G92" s="15">
        <v>0</v>
      </c>
      <c r="H92" s="15">
        <v>0</v>
      </c>
      <c r="I92" s="15">
        <v>300</v>
      </c>
      <c r="J92" s="15">
        <v>0</v>
      </c>
      <c r="K92" s="15">
        <v>0</v>
      </c>
      <c r="L92" s="15">
        <f t="shared" ref="L92:L154" si="90">C92-F92-I92</f>
        <v>6353.1</v>
      </c>
      <c r="M92" s="15">
        <f t="shared" ref="M92:M154" si="91">D92-G92-J92</f>
        <v>1339.5</v>
      </c>
      <c r="N92" s="15">
        <f t="shared" ref="N92:N154" si="92">M92/L92*100</f>
        <v>21.084195117344287</v>
      </c>
    </row>
    <row r="93" spans="1:14">
      <c r="A93" s="68" t="s">
        <v>14</v>
      </c>
      <c r="B93" s="66"/>
      <c r="C93" s="12">
        <f>C92</f>
        <v>6653.1</v>
      </c>
      <c r="D93" s="12">
        <f>D92</f>
        <v>1339.5</v>
      </c>
      <c r="E93" s="12">
        <f t="shared" si="89"/>
        <v>20.133471614735988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6653.1</v>
      </c>
      <c r="M93" s="12">
        <f t="shared" si="91"/>
        <v>1339.5</v>
      </c>
      <c r="N93" s="12">
        <f t="shared" si="92"/>
        <v>20.133471614735988</v>
      </c>
    </row>
    <row r="94" spans="1:14" ht="34.5" hidden="1" customHeight="1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6"/>
    </row>
    <row r="95" spans="1:14" ht="18.75" hidden="1" customHeight="1">
      <c r="A95" s="73"/>
      <c r="B95" s="60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73" t="s">
        <v>22</v>
      </c>
      <c r="B96" s="60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68" t="s">
        <v>19</v>
      </c>
      <c r="B97" s="66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9" t="s">
        <v>21</v>
      </c>
      <c r="B98" s="70"/>
      <c r="C98" s="13">
        <f>C90+C93+C97</f>
        <v>8529</v>
      </c>
      <c r="D98" s="13">
        <f>D90+D93</f>
        <v>1826.9</v>
      </c>
      <c r="E98" s="49">
        <f t="shared" si="95"/>
        <v>21.419861648493377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8529</v>
      </c>
      <c r="M98" s="13">
        <f t="shared" si="91"/>
        <v>1826.9</v>
      </c>
      <c r="N98" s="13">
        <f t="shared" si="92"/>
        <v>21.419861648493377</v>
      </c>
    </row>
    <row r="99" spans="1:16" ht="15.75" customHeight="1">
      <c r="A99" s="6" t="s">
        <v>8</v>
      </c>
      <c r="B99" s="54" t="s">
        <v>57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6"/>
      <c r="P99" s="34"/>
    </row>
    <row r="100" spans="1:16" ht="24" customHeight="1">
      <c r="A100" s="74" t="s">
        <v>58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6"/>
    </row>
    <row r="101" spans="1:16" ht="28.5" customHeight="1">
      <c r="A101" s="59" t="s">
        <v>32</v>
      </c>
      <c r="B101" s="60"/>
      <c r="C101" s="50">
        <v>111.6</v>
      </c>
      <c r="D101" s="50">
        <v>27.9</v>
      </c>
      <c r="E101" s="15">
        <f t="shared" ref="E101:E106" si="99">D101/C101*100</f>
        <v>25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111.6</v>
      </c>
      <c r="M101" s="4">
        <f t="shared" si="91"/>
        <v>27.9</v>
      </c>
      <c r="N101" s="15">
        <f t="shared" si="92"/>
        <v>25</v>
      </c>
    </row>
    <row r="102" spans="1:16" hidden="1">
      <c r="A102" s="59"/>
      <c r="B102" s="60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59"/>
      <c r="B103" s="60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59"/>
      <c r="B104" s="60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59"/>
      <c r="B105" s="60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68" t="s">
        <v>14</v>
      </c>
      <c r="B106" s="66"/>
      <c r="C106" s="12">
        <f>C101+C102+C103+C104+C105</f>
        <v>111.6</v>
      </c>
      <c r="D106" s="12">
        <f>D101+D102+D103+D104+D105</f>
        <v>27.9</v>
      </c>
      <c r="E106" s="12">
        <f t="shared" si="99"/>
        <v>25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111.6</v>
      </c>
      <c r="M106" s="9">
        <f t="shared" si="91"/>
        <v>27.9</v>
      </c>
      <c r="N106" s="12">
        <f t="shared" si="92"/>
        <v>25</v>
      </c>
    </row>
    <row r="107" spans="1:16" ht="24.75" hidden="1" customHeight="1">
      <c r="A107" s="147" t="s">
        <v>59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9"/>
    </row>
    <row r="108" spans="1:16" ht="26.25" hidden="1" customHeight="1">
      <c r="A108" s="59" t="s">
        <v>32</v>
      </c>
      <c r="B108" s="60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68" t="s">
        <v>19</v>
      </c>
      <c r="B109" s="66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6"/>
    </row>
    <row r="111" spans="1:16" hidden="1">
      <c r="A111" s="73"/>
      <c r="B111" s="60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59"/>
      <c r="B112" s="60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59"/>
      <c r="B113" s="60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59"/>
      <c r="B114" s="60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68" t="s">
        <v>19</v>
      </c>
      <c r="B115" s="66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6"/>
    </row>
    <row r="117" spans="1:14" hidden="1">
      <c r="A117" s="73"/>
      <c r="B117" s="60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73"/>
      <c r="B118" s="60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59" t="s">
        <v>23</v>
      </c>
      <c r="B119" s="60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68" t="s">
        <v>19</v>
      </c>
      <c r="B120" s="66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2"/>
    </row>
    <row r="122" spans="1:14" hidden="1">
      <c r="A122" s="73"/>
      <c r="B122" s="60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73"/>
      <c r="B123" s="60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59"/>
      <c r="B124" s="60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59"/>
      <c r="B125" s="60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68" t="s">
        <v>19</v>
      </c>
      <c r="B126" s="66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</row>
    <row r="128" spans="1:14" hidden="1">
      <c r="A128" s="73"/>
      <c r="B128" s="60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59" t="s">
        <v>20</v>
      </c>
      <c r="B129" s="60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59" t="s">
        <v>23</v>
      </c>
      <c r="B130" s="60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68" t="s">
        <v>19</v>
      </c>
      <c r="B131" s="66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6"/>
    </row>
    <row r="133" spans="1:14" ht="15.75" hidden="1" customHeight="1">
      <c r="A133" s="73"/>
      <c r="B133" s="60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68" t="s">
        <v>19</v>
      </c>
      <c r="B134" s="66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6"/>
    </row>
    <row r="136" spans="1:14" hidden="1">
      <c r="A136" s="73"/>
      <c r="B136" s="60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68" t="s">
        <v>19</v>
      </c>
      <c r="B137" s="66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108" t="s">
        <v>21</v>
      </c>
      <c r="B138" s="117"/>
      <c r="C138" s="13">
        <f>C106+C109+C115+C120+C126+C131+C134+C137</f>
        <v>111.6</v>
      </c>
      <c r="D138" s="13">
        <f>D106+D109+D115+D120+D126+D131+D134+D137</f>
        <v>27.9</v>
      </c>
      <c r="E138" s="13">
        <f t="shared" si="120"/>
        <v>25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111.6</v>
      </c>
      <c r="M138" s="31">
        <f t="shared" si="91"/>
        <v>27.9</v>
      </c>
      <c r="N138" s="31">
        <f t="shared" si="92"/>
        <v>25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74" t="s">
        <v>45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6"/>
    </row>
    <row r="141" spans="1:14" ht="31.5" customHeight="1">
      <c r="A141" s="59" t="s">
        <v>32</v>
      </c>
      <c r="B141" s="60"/>
      <c r="C141" s="50">
        <v>30</v>
      </c>
      <c r="D141" s="50">
        <v>15.1</v>
      </c>
      <c r="E141" s="15">
        <f>D141/C141*100</f>
        <v>50.333333333333329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30</v>
      </c>
      <c r="M141" s="15">
        <f t="shared" si="91"/>
        <v>15.1</v>
      </c>
      <c r="N141" s="15">
        <f t="shared" si="92"/>
        <v>50.333333333333329</v>
      </c>
    </row>
    <row r="142" spans="1:14">
      <c r="A142" s="65" t="s">
        <v>14</v>
      </c>
      <c r="B142" s="118"/>
      <c r="C142" s="12">
        <f>C141</f>
        <v>30</v>
      </c>
      <c r="D142" s="12">
        <f>D141</f>
        <v>15.1</v>
      </c>
      <c r="E142" s="12">
        <f t="shared" ref="E142" si="125">D142/C142*100</f>
        <v>50.333333333333329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30</v>
      </c>
      <c r="M142" s="12">
        <f t="shared" si="91"/>
        <v>15.1</v>
      </c>
      <c r="N142" s="12">
        <f t="shared" si="92"/>
        <v>50.333333333333329</v>
      </c>
    </row>
    <row r="143" spans="1:14" ht="15.75" hidden="1" customHeight="1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2"/>
    </row>
    <row r="144" spans="1:14" hidden="1">
      <c r="A144" s="59"/>
      <c r="B144" s="60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106" t="s">
        <v>14</v>
      </c>
      <c r="B145" s="119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100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2"/>
    </row>
    <row r="147" spans="1:16" hidden="1">
      <c r="A147" s="59"/>
      <c r="B147" s="60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106" t="s">
        <v>14</v>
      </c>
      <c r="B148" s="119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6"/>
    </row>
    <row r="150" spans="1:16" hidden="1">
      <c r="A150" s="59"/>
      <c r="B150" s="60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118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2"/>
    </row>
    <row r="153" spans="1:16" hidden="1">
      <c r="A153" s="59"/>
      <c r="B153" s="60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106" t="s">
        <v>14</v>
      </c>
      <c r="B154" s="119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6"/>
    </row>
    <row r="156" spans="1:16" hidden="1">
      <c r="A156" s="59"/>
      <c r="B156" s="60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106" t="s">
        <v>14</v>
      </c>
      <c r="B157" s="119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9" t="s">
        <v>21</v>
      </c>
      <c r="B158" s="70"/>
      <c r="C158" s="13">
        <f>C142+C145+C148+C151+C157+C154</f>
        <v>30</v>
      </c>
      <c r="D158" s="13">
        <f>D142+D145+D148+D151+D157+D154</f>
        <v>15.1</v>
      </c>
      <c r="E158" s="49">
        <f t="shared" si="143"/>
        <v>50.333333333333329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30</v>
      </c>
      <c r="M158" s="31">
        <f t="shared" si="145"/>
        <v>15.1</v>
      </c>
      <c r="N158" s="31">
        <f t="shared" si="146"/>
        <v>50.333333333333329</v>
      </c>
    </row>
    <row r="159" spans="1:16" ht="15.75" customHeight="1">
      <c r="A159" s="6" t="s">
        <v>10</v>
      </c>
      <c r="B159" s="54" t="s">
        <v>46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P159" s="34"/>
    </row>
    <row r="160" spans="1:16" ht="15.75" customHeight="1">
      <c r="A160" s="74" t="s">
        <v>47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6"/>
    </row>
    <row r="161" spans="1:14" ht="30" customHeight="1">
      <c r="A161" s="59" t="s">
        <v>32</v>
      </c>
      <c r="B161" s="60"/>
      <c r="C161" s="50">
        <v>84</v>
      </c>
      <c r="D161" s="50">
        <v>21</v>
      </c>
      <c r="E161" s="15">
        <f t="shared" ref="E161:E162" si="151">D161/C161*100</f>
        <v>25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84</v>
      </c>
      <c r="M161" s="15">
        <f t="shared" si="145"/>
        <v>21</v>
      </c>
      <c r="N161" s="15">
        <f t="shared" si="146"/>
        <v>25</v>
      </c>
    </row>
    <row r="162" spans="1:14">
      <c r="A162" s="106" t="s">
        <v>14</v>
      </c>
      <c r="B162" s="119"/>
      <c r="C162" s="12">
        <f>C161</f>
        <v>84</v>
      </c>
      <c r="D162" s="12">
        <f>D161</f>
        <v>21</v>
      </c>
      <c r="E162" s="15">
        <f t="shared" si="151"/>
        <v>25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84</v>
      </c>
      <c r="M162" s="12">
        <f t="shared" si="145"/>
        <v>21</v>
      </c>
      <c r="N162" s="12">
        <f t="shared" si="146"/>
        <v>25</v>
      </c>
    </row>
    <row r="163" spans="1:14" ht="30" customHeight="1">
      <c r="A163" s="123" t="s">
        <v>60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5"/>
    </row>
    <row r="164" spans="1:14" hidden="1">
      <c r="A164" s="73" t="s">
        <v>18</v>
      </c>
      <c r="B164" s="60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59" t="s">
        <v>32</v>
      </c>
      <c r="B165" s="60"/>
      <c r="C165" s="50">
        <v>52.8</v>
      </c>
      <c r="D165" s="50">
        <v>30.3</v>
      </c>
      <c r="E165" s="15">
        <f t="shared" si="154"/>
        <v>57.386363636363633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52.8</v>
      </c>
      <c r="M165" s="26">
        <f t="shared" si="145"/>
        <v>30.3</v>
      </c>
      <c r="N165" s="26">
        <f>M165/L165*100</f>
        <v>57.386363636363633</v>
      </c>
    </row>
    <row r="166" spans="1:14">
      <c r="A166" s="106" t="s">
        <v>14</v>
      </c>
      <c r="B166" s="119"/>
      <c r="C166" s="12">
        <f>C164+C165</f>
        <v>52.8</v>
      </c>
      <c r="D166" s="12">
        <f>D164+D165</f>
        <v>30.3</v>
      </c>
      <c r="E166" s="15">
        <f t="shared" si="154"/>
        <v>57.386363636363633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52.8</v>
      </c>
      <c r="M166" s="26">
        <f t="shared" si="145"/>
        <v>30.3</v>
      </c>
      <c r="N166" s="26">
        <f>M166/L166*100</f>
        <v>57.386363636363633</v>
      </c>
    </row>
    <row r="167" spans="1:14" ht="15.75" hidden="1" customHeight="1">
      <c r="A167" s="100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2"/>
    </row>
    <row r="168" spans="1:14" hidden="1">
      <c r="A168" s="73"/>
      <c r="B168" s="60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59"/>
      <c r="B169" s="60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118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6"/>
    </row>
    <row r="172" spans="1:14" ht="31.5" hidden="1" customHeight="1">
      <c r="A172" s="59"/>
      <c r="B172" s="60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118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6"/>
    </row>
    <row r="175" spans="1:14" ht="31.5" hidden="1" customHeight="1">
      <c r="A175" s="59"/>
      <c r="B175" s="60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106" t="s">
        <v>14</v>
      </c>
      <c r="B176" s="119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100" t="s">
        <v>24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2"/>
    </row>
    <row r="178" spans="1:14" ht="28.5" hidden="1" customHeight="1">
      <c r="A178" s="59"/>
      <c r="B178" s="60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106" t="s">
        <v>14</v>
      </c>
      <c r="B179" s="119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9" t="s">
        <v>21</v>
      </c>
      <c r="B180" s="70"/>
      <c r="C180" s="13">
        <f>C162+C166+C170+C173+C176+C179</f>
        <v>136.80000000000001</v>
      </c>
      <c r="D180" s="13">
        <f>D162+D166+D170+D173+D176+D179</f>
        <v>51.3</v>
      </c>
      <c r="E180" s="13">
        <f t="shared" si="167"/>
        <v>37.499999999999993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136.80000000000001</v>
      </c>
      <c r="M180" s="13">
        <f t="shared" si="145"/>
        <v>51.3</v>
      </c>
      <c r="N180" s="13">
        <f t="shared" si="146"/>
        <v>37.499999999999993</v>
      </c>
    </row>
    <row r="181" spans="1:14" ht="39" customHeight="1">
      <c r="A181" s="6" t="s">
        <v>11</v>
      </c>
      <c r="B181" s="54" t="s">
        <v>48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6"/>
    </row>
    <row r="182" spans="1:14" ht="27.75" customHeight="1">
      <c r="A182" s="91" t="s">
        <v>61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3"/>
    </row>
    <row r="183" spans="1:14" ht="32.25" customHeight="1">
      <c r="A183" s="59" t="s">
        <v>32</v>
      </c>
      <c r="B183" s="60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68" t="s">
        <v>14</v>
      </c>
      <c r="B184" s="66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100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2"/>
    </row>
    <row r="186" spans="1:14" hidden="1">
      <c r="A186" s="73"/>
      <c r="B186" s="60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68" t="s">
        <v>19</v>
      </c>
      <c r="B187" s="66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77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idden="1">
      <c r="A189" s="73"/>
      <c r="B189" s="60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68" t="s">
        <v>19</v>
      </c>
      <c r="B190" s="66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9" t="s">
        <v>21</v>
      </c>
      <c r="B191" s="70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26" t="s">
        <v>68</v>
      </c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8"/>
    </row>
    <row r="193" spans="1:14" ht="15.75" customHeight="1">
      <c r="A193" s="94" t="s">
        <v>69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6"/>
    </row>
    <row r="194" spans="1:14" ht="30" customHeight="1">
      <c r="A194" s="59" t="s">
        <v>32</v>
      </c>
      <c r="B194" s="129"/>
      <c r="C194" s="50">
        <v>192.7</v>
      </c>
      <c r="D194" s="15">
        <v>43.9</v>
      </c>
      <c r="E194" s="15">
        <f t="shared" ref="E194:E196" si="183">D194/C194*100</f>
        <v>22.781525687597302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192.7</v>
      </c>
      <c r="M194" s="15">
        <f t="shared" si="145"/>
        <v>43.9</v>
      </c>
      <c r="N194" s="15">
        <f t="shared" si="146"/>
        <v>22.781525687597302</v>
      </c>
    </row>
    <row r="195" spans="1:14" ht="30.75" hidden="1" customHeight="1">
      <c r="A195" s="59"/>
      <c r="B195" s="60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118"/>
      <c r="C196" s="12">
        <f>C195+C194</f>
        <v>192.7</v>
      </c>
      <c r="D196" s="12">
        <f>D195+D194</f>
        <v>43.9</v>
      </c>
      <c r="E196" s="12">
        <f t="shared" si="183"/>
        <v>22.781525687597302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f>I194</f>
        <v>0</v>
      </c>
      <c r="J196" s="12">
        <f t="shared" ref="J196" si="186">J195+J194</f>
        <v>0</v>
      </c>
      <c r="K196" s="15">
        <v>0</v>
      </c>
      <c r="L196" s="12">
        <f t="shared" si="144"/>
        <v>192.7</v>
      </c>
      <c r="M196" s="12">
        <f t="shared" si="145"/>
        <v>43.9</v>
      </c>
      <c r="N196" s="12">
        <f t="shared" si="146"/>
        <v>22.781525687597302</v>
      </c>
    </row>
    <row r="197" spans="1:14" ht="15.75" customHeight="1">
      <c r="A197" s="100" t="s">
        <v>70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2"/>
    </row>
    <row r="198" spans="1:14" ht="30.75" customHeight="1">
      <c r="A198" s="107" t="s">
        <v>32</v>
      </c>
      <c r="B198" s="64"/>
      <c r="C198" s="50">
        <v>0</v>
      </c>
      <c r="D198" s="50">
        <v>0</v>
      </c>
      <c r="E198" s="15" t="e">
        <f t="shared" ref="E198:E199" si="187">D198/C198*100</f>
        <v>#DIV/0!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0</v>
      </c>
      <c r="M198" s="15">
        <f t="shared" si="145"/>
        <v>0</v>
      </c>
      <c r="N198" s="15" t="e">
        <f t="shared" si="146"/>
        <v>#DIV/0!</v>
      </c>
    </row>
    <row r="199" spans="1:14">
      <c r="A199" s="65" t="s">
        <v>19</v>
      </c>
      <c r="B199" s="118"/>
      <c r="C199" s="12">
        <f>C198</f>
        <v>0</v>
      </c>
      <c r="D199" s="12">
        <f>D198</f>
        <v>0</v>
      </c>
      <c r="E199" s="12" t="e">
        <f t="shared" si="187"/>
        <v>#DIV/0!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0</v>
      </c>
      <c r="M199" s="12">
        <f t="shared" si="145"/>
        <v>0</v>
      </c>
      <c r="N199" s="12" t="e">
        <f t="shared" si="146"/>
        <v>#DIV/0!</v>
      </c>
    </row>
    <row r="200" spans="1:14" ht="15.75" hidden="1" customHeight="1">
      <c r="A200" s="94" t="s">
        <v>25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6"/>
    </row>
    <row r="201" spans="1:14" ht="28.5" hidden="1" customHeight="1">
      <c r="A201" s="59"/>
      <c r="B201" s="60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118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9" t="s">
        <v>21</v>
      </c>
      <c r="B203" s="70"/>
      <c r="C203" s="20">
        <f>C196+C199+C202</f>
        <v>192.7</v>
      </c>
      <c r="D203" s="20">
        <f>D196+D199+D202</f>
        <v>43.9</v>
      </c>
      <c r="E203" s="49">
        <f t="shared" si="190"/>
        <v>22.781525687597302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192.7</v>
      </c>
      <c r="M203" s="13">
        <f t="shared" si="145"/>
        <v>43.9</v>
      </c>
      <c r="N203" s="13">
        <f t="shared" si="146"/>
        <v>22.781525687597302</v>
      </c>
    </row>
    <row r="204" spans="1:14" ht="15.75" customHeight="1">
      <c r="A204" s="6">
        <v>11</v>
      </c>
      <c r="B204" s="54" t="s">
        <v>71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6"/>
    </row>
    <row r="205" spans="1:14" ht="33.75" customHeight="1">
      <c r="A205" s="94" t="s">
        <v>72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6"/>
    </row>
    <row r="206" spans="1:14" ht="28.5" customHeight="1">
      <c r="A206" s="59" t="s">
        <v>32</v>
      </c>
      <c r="B206" s="129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118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94" t="s">
        <v>73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6"/>
    </row>
    <row r="209" spans="1:14" ht="26.25" customHeight="1">
      <c r="A209" s="59" t="s">
        <v>32</v>
      </c>
      <c r="B209" s="129"/>
      <c r="C209" s="50">
        <v>48</v>
      </c>
      <c r="D209" s="50">
        <v>1.3</v>
      </c>
      <c r="E209" s="15">
        <f t="shared" ref="E209:E211" si="196">D209/C209*100</f>
        <v>2.7083333333333335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48</v>
      </c>
      <c r="M209" s="15">
        <f t="shared" si="145"/>
        <v>1.3</v>
      </c>
      <c r="N209" s="15">
        <f t="shared" si="146"/>
        <v>2.7083333333333335</v>
      </c>
    </row>
    <row r="210" spans="1:14">
      <c r="A210" s="65" t="s">
        <v>19</v>
      </c>
      <c r="B210" s="118"/>
      <c r="C210" s="12">
        <f>C209</f>
        <v>48</v>
      </c>
      <c r="D210" s="12">
        <f>D209</f>
        <v>1.3</v>
      </c>
      <c r="E210" s="12">
        <f t="shared" si="196"/>
        <v>2.7083333333333335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48</v>
      </c>
      <c r="M210" s="12">
        <f t="shared" si="145"/>
        <v>1.3</v>
      </c>
      <c r="N210" s="12">
        <f t="shared" si="146"/>
        <v>2.7083333333333335</v>
      </c>
    </row>
    <row r="211" spans="1:14">
      <c r="A211" s="69" t="s">
        <v>21</v>
      </c>
      <c r="B211" s="70"/>
      <c r="C211" s="13">
        <f>C207+C210</f>
        <v>53</v>
      </c>
      <c r="D211" s="13">
        <f>D207+D210</f>
        <v>1.3</v>
      </c>
      <c r="E211" s="13">
        <f t="shared" si="196"/>
        <v>2.4528301886792456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53</v>
      </c>
      <c r="M211" s="13">
        <f t="shared" si="145"/>
        <v>1.3</v>
      </c>
      <c r="N211" s="13">
        <f t="shared" si="146"/>
        <v>2.4528301886792456</v>
      </c>
    </row>
    <row r="212" spans="1:14" ht="15.75" customHeight="1">
      <c r="A212" s="6">
        <v>12</v>
      </c>
      <c r="B212" s="54" t="s">
        <v>74</v>
      </c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6"/>
    </row>
    <row r="213" spans="1:14" ht="22.5" customHeight="1">
      <c r="A213" s="123" t="s">
        <v>75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5"/>
    </row>
    <row r="214" spans="1:14" ht="30.75" customHeight="1">
      <c r="A214" s="59" t="s">
        <v>32</v>
      </c>
      <c r="B214" s="129"/>
      <c r="C214" s="15">
        <v>39973.199999999997</v>
      </c>
      <c r="D214" s="15">
        <v>2975.3</v>
      </c>
      <c r="E214" s="15">
        <f t="shared" ref="E214:E215" si="201">D214/C214*100</f>
        <v>7.4432369687690763</v>
      </c>
      <c r="F214" s="15">
        <v>33881.9</v>
      </c>
      <c r="G214" s="15">
        <v>2485</v>
      </c>
      <c r="H214" s="15">
        <f>G214/F214*100</f>
        <v>7.3342994342111858</v>
      </c>
      <c r="I214" s="15">
        <v>1411.7</v>
      </c>
      <c r="J214" s="15">
        <v>103.5</v>
      </c>
      <c r="K214" s="15">
        <f>J214/I214*100</f>
        <v>7.3315860310264211</v>
      </c>
      <c r="L214" s="15">
        <f t="shared" si="144"/>
        <v>4679.5999999999958</v>
      </c>
      <c r="M214" s="15">
        <f t="shared" si="145"/>
        <v>386.80000000000018</v>
      </c>
      <c r="N214" s="15">
        <f t="shared" si="146"/>
        <v>8.2656637319429134</v>
      </c>
    </row>
    <row r="215" spans="1:14">
      <c r="A215" s="65" t="s">
        <v>14</v>
      </c>
      <c r="B215" s="118"/>
      <c r="C215" s="12">
        <f>C214</f>
        <v>39973.199999999997</v>
      </c>
      <c r="D215" s="12">
        <f>D214</f>
        <v>2975.3</v>
      </c>
      <c r="E215" s="12">
        <f t="shared" si="201"/>
        <v>7.4432369687690763</v>
      </c>
      <c r="F215" s="12">
        <f t="shared" ref="F215:G215" si="202">F214</f>
        <v>33881.9</v>
      </c>
      <c r="G215" s="12">
        <f t="shared" si="202"/>
        <v>2485</v>
      </c>
      <c r="H215" s="12">
        <f>H214</f>
        <v>7.3342994342111858</v>
      </c>
      <c r="I215" s="12">
        <f t="shared" ref="I215:J215" si="203">I214</f>
        <v>1411.7</v>
      </c>
      <c r="J215" s="12">
        <f t="shared" si="203"/>
        <v>103.5</v>
      </c>
      <c r="K215" s="12">
        <f>K214</f>
        <v>7.3315860310264211</v>
      </c>
      <c r="L215" s="12">
        <f t="shared" si="144"/>
        <v>4679.5999999999958</v>
      </c>
      <c r="M215" s="12">
        <f t="shared" si="145"/>
        <v>386.80000000000018</v>
      </c>
      <c r="N215" s="12">
        <f t="shared" si="146"/>
        <v>8.2656637319429134</v>
      </c>
    </row>
    <row r="216" spans="1:14">
      <c r="A216" s="69" t="s">
        <v>21</v>
      </c>
      <c r="B216" s="70"/>
      <c r="C216" s="13">
        <f>C215</f>
        <v>39973.199999999997</v>
      </c>
      <c r="D216" s="13">
        <f t="shared" ref="D216:N216" si="204">D215</f>
        <v>2975.3</v>
      </c>
      <c r="E216" s="13">
        <f t="shared" si="204"/>
        <v>7.4432369687690763</v>
      </c>
      <c r="F216" s="13">
        <f t="shared" si="204"/>
        <v>33881.9</v>
      </c>
      <c r="G216" s="13">
        <f t="shared" si="204"/>
        <v>2485</v>
      </c>
      <c r="H216" s="13">
        <f t="shared" si="204"/>
        <v>7.3342994342111858</v>
      </c>
      <c r="I216" s="13">
        <f t="shared" si="204"/>
        <v>1411.7</v>
      </c>
      <c r="J216" s="13">
        <f t="shared" si="204"/>
        <v>103.5</v>
      </c>
      <c r="K216" s="13">
        <f t="shared" si="204"/>
        <v>7.3315860310264211</v>
      </c>
      <c r="L216" s="13">
        <f t="shared" si="204"/>
        <v>4679.5999999999958</v>
      </c>
      <c r="M216" s="13">
        <f t="shared" si="204"/>
        <v>386.80000000000018</v>
      </c>
      <c r="N216" s="13">
        <f t="shared" si="204"/>
        <v>8.2656637319429134</v>
      </c>
    </row>
    <row r="217" spans="1:14" ht="39.75" hidden="1" customHeight="1">
      <c r="A217" s="6">
        <v>13</v>
      </c>
      <c r="B217" s="54" t="s">
        <v>76</v>
      </c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6"/>
    </row>
    <row r="218" spans="1:14" ht="43.5" hidden="1" customHeight="1">
      <c r="A218" s="91" t="s">
        <v>77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3"/>
    </row>
    <row r="219" spans="1:14" ht="32.25" hidden="1" customHeight="1">
      <c r="A219" s="59" t="s">
        <v>32</v>
      </c>
      <c r="B219" s="129"/>
      <c r="C219" s="15">
        <v>0</v>
      </c>
      <c r="D219" s="15">
        <v>0</v>
      </c>
      <c r="E219" s="15" t="e">
        <f t="shared" ref="E219:E220" si="205">D219/C219*100</f>
        <v>#DIV/0!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0</v>
      </c>
      <c r="M219" s="15">
        <f>D219-G219-J219</f>
        <v>0</v>
      </c>
      <c r="N219" s="15" t="e">
        <f>M219/L219*100</f>
        <v>#DIV/0!</v>
      </c>
    </row>
    <row r="220" spans="1:14" hidden="1">
      <c r="A220" s="65" t="s">
        <v>14</v>
      </c>
      <c r="B220" s="118"/>
      <c r="C220" s="12">
        <f>C219</f>
        <v>0</v>
      </c>
      <c r="D220" s="12">
        <f>D219</f>
        <v>0</v>
      </c>
      <c r="E220" s="12" t="e">
        <f t="shared" si="205"/>
        <v>#DIV/0!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0</v>
      </c>
      <c r="M220" s="12">
        <f>D220-G220-J220</f>
        <v>0</v>
      </c>
      <c r="N220" s="12" t="e">
        <f>M220/L220*100</f>
        <v>#DIV/0!</v>
      </c>
    </row>
    <row r="221" spans="1:14" ht="19.5" hidden="1" customHeight="1">
      <c r="A221" s="100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2"/>
    </row>
    <row r="222" spans="1:14" ht="30.75" hidden="1" customHeight="1">
      <c r="A222" s="73"/>
      <c r="B222" s="60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59"/>
      <c r="B223" s="60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118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94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6"/>
    </row>
    <row r="226" spans="1:14" ht="33" hidden="1" customHeight="1">
      <c r="A226" s="73"/>
      <c r="B226" s="60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59"/>
      <c r="B227" s="60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59"/>
      <c r="B228" s="60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118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100" t="s">
        <v>26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2"/>
    </row>
    <row r="231" spans="1:14" ht="30" hidden="1" customHeight="1">
      <c r="A231" s="73"/>
      <c r="B231" s="60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118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100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2"/>
    </row>
    <row r="234" spans="1:14" ht="27.75" hidden="1" customHeight="1">
      <c r="A234" s="59"/>
      <c r="B234" s="60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118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100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2"/>
    </row>
    <row r="237" spans="1:14" ht="30.75" hidden="1" customHeight="1">
      <c r="A237" s="59"/>
      <c r="B237" s="60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118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100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2"/>
    </row>
    <row r="240" spans="1:14" ht="32.25" hidden="1" customHeight="1">
      <c r="A240" s="59"/>
      <c r="B240" s="60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118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 hidden="1">
      <c r="A242" s="69" t="s">
        <v>21</v>
      </c>
      <c r="B242" s="70"/>
      <c r="C242" s="20">
        <f>C220+C224+C229+C232+C235+C238+C241</f>
        <v>0</v>
      </c>
      <c r="D242" s="20">
        <f>D220+D224+D229+D232+D235+D238+D241</f>
        <v>0</v>
      </c>
      <c r="E242" s="13" t="e">
        <f t="shared" si="226"/>
        <v>#DIV/0!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0</v>
      </c>
      <c r="M242" s="13">
        <f t="shared" si="211"/>
        <v>0</v>
      </c>
      <c r="N242" s="13" t="e">
        <f t="shared" si="212"/>
        <v>#DIV/0!</v>
      </c>
    </row>
    <row r="243" spans="1:14" ht="15.75" hidden="1" customHeight="1">
      <c r="A243" s="6">
        <v>14</v>
      </c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6"/>
    </row>
    <row r="244" spans="1:14" ht="15.75" hidden="1" customHeight="1">
      <c r="A244" s="100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2"/>
    </row>
    <row r="245" spans="1:14" ht="28.5" hidden="1" customHeight="1">
      <c r="A245" s="59"/>
      <c r="B245" s="60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118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77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9"/>
    </row>
    <row r="248" spans="1:14" ht="30.75" hidden="1" customHeight="1">
      <c r="A248" s="59"/>
      <c r="B248" s="60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118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100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2"/>
    </row>
    <row r="251" spans="1:14" ht="30" hidden="1" customHeight="1">
      <c r="A251" s="59"/>
      <c r="B251" s="60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118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77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9"/>
    </row>
    <row r="254" spans="1:14" ht="30" hidden="1" customHeight="1">
      <c r="A254" s="59"/>
      <c r="B254" s="60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118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100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2"/>
    </row>
    <row r="257" spans="1:14" ht="31.5" hidden="1" customHeight="1">
      <c r="A257" s="59"/>
      <c r="B257" s="60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118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30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2"/>
    </row>
    <row r="260" spans="1:14" ht="15.75" hidden="1" customHeight="1">
      <c r="A260" s="59"/>
      <c r="B260" s="60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118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100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2"/>
    </row>
    <row r="263" spans="1:14" hidden="1">
      <c r="A263" s="73"/>
      <c r="B263" s="60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118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108" t="s">
        <v>21</v>
      </c>
      <c r="B265" s="117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33" t="s">
        <v>27</v>
      </c>
      <c r="B266" s="134"/>
      <c r="C266" s="24">
        <f>C21+C46+C71+C85+C98+C138+C158+C180+C191+C203+C211+C216+C242+C265</f>
        <v>55122.799999999996</v>
      </c>
      <c r="D266" s="24">
        <f>D21+D46+D71+D85+D98+D138+D158+D180+D191+D203+D211+D216+D242+D265</f>
        <v>6727.1</v>
      </c>
      <c r="E266" s="24">
        <f t="shared" si="252"/>
        <v>12.203843055867992</v>
      </c>
      <c r="F266" s="24">
        <f>F21+F46+F71+F85+F98+F138+F158+F180+F191+F203+F211+F216</f>
        <v>33881.9</v>
      </c>
      <c r="G266" s="24">
        <f>G21+G46+G71+G85+G98+G138+G158+G180+G191+G203+G211+G216+G242+G265</f>
        <v>2485</v>
      </c>
      <c r="H266" s="24">
        <v>0</v>
      </c>
      <c r="I266" s="32">
        <f>I21+I46+I71+I85+I98+I138+I158+I180+I191+I203+I211+I216+I242+I265</f>
        <v>1411.7</v>
      </c>
      <c r="J266" s="24">
        <f>J21+J46+J71+J85+J98+J138+J158+J180+J191+J203+J211+J216+J242+J265</f>
        <v>103.5</v>
      </c>
      <c r="K266" s="24">
        <v>0</v>
      </c>
      <c r="L266" s="11">
        <f>C266-F266-I266</f>
        <v>19829.199999999993</v>
      </c>
      <c r="M266" s="30">
        <f t="shared" si="211"/>
        <v>4138.6000000000004</v>
      </c>
      <c r="N266" s="11">
        <f t="shared" si="212"/>
        <v>20.871240392955851</v>
      </c>
    </row>
  </sheetData>
  <mergeCells count="272"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2024-06-24T11:52:23Z</dcterms:modified>
</cp:coreProperties>
</file>