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440" windowHeight="11310"/>
  </bookViews>
  <sheets>
    <sheet name="КП исполнения" sheetId="2" r:id="rId1"/>
  </sheets>
  <calcPr calcId="125725"/>
</workbook>
</file>

<file path=xl/calcChain.xml><?xml version="1.0" encoding="utf-8"?>
<calcChain xmlns="http://schemas.openxmlformats.org/spreadsheetml/2006/main">
  <c r="K75" i="2"/>
  <c r="P50"/>
  <c r="L50"/>
  <c r="T50"/>
  <c r="X50"/>
  <c r="Z50"/>
  <c r="AA50"/>
  <c r="Y50"/>
  <c r="V50"/>
  <c r="W50"/>
  <c r="U50"/>
  <c r="R50"/>
  <c r="S50"/>
  <c r="Q50"/>
  <c r="N50"/>
  <c r="O50"/>
  <c r="M50"/>
  <c r="R82"/>
  <c r="S82"/>
  <c r="Q82"/>
  <c r="Z82"/>
  <c r="AA82"/>
  <c r="V82"/>
  <c r="W82"/>
  <c r="N82"/>
  <c r="O82"/>
  <c r="M82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X72"/>
  <c r="K50"/>
  <c r="P45"/>
  <c r="N35"/>
  <c r="N37"/>
  <c r="X42"/>
  <c r="T42"/>
  <c r="P42"/>
  <c r="L42"/>
  <c r="P23"/>
  <c r="P24"/>
  <c r="P25"/>
  <c r="P26"/>
  <c r="P27"/>
  <c r="P28"/>
  <c r="T19"/>
  <c r="P20"/>
  <c r="T20"/>
  <c r="X20"/>
  <c r="M21"/>
  <c r="N21"/>
  <c r="O21"/>
  <c r="Q21"/>
  <c r="R21"/>
  <c r="S21"/>
  <c r="U21"/>
  <c r="V21"/>
  <c r="W21"/>
  <c r="Y21"/>
  <c r="Z21"/>
  <c r="AA21"/>
  <c r="L20"/>
  <c r="P47"/>
  <c r="K93"/>
  <c r="X40"/>
  <c r="K40" s="1"/>
  <c r="X41"/>
  <c r="K41" s="1"/>
  <c r="K42" l="1"/>
  <c r="K20"/>
  <c r="X39"/>
  <c r="K39" s="1"/>
  <c r="X38"/>
  <c r="K47"/>
  <c r="P36"/>
  <c r="K36" s="1"/>
  <c r="K37" s="1"/>
  <c r="K38" l="1"/>
  <c r="M83"/>
  <c r="M89" s="1"/>
  <c r="N83"/>
  <c r="N89" s="1"/>
  <c r="O83"/>
  <c r="O89" s="1"/>
  <c r="Q83"/>
  <c r="Q89" s="1"/>
  <c r="R83"/>
  <c r="R89" s="1"/>
  <c r="S83"/>
  <c r="S89" s="1"/>
  <c r="U82"/>
  <c r="U83" s="1"/>
  <c r="V83"/>
  <c r="V89" s="1"/>
  <c r="W83"/>
  <c r="W89" s="1"/>
  <c r="Y82"/>
  <c r="Y83" s="1"/>
  <c r="Y89" s="1"/>
  <c r="Z83"/>
  <c r="Z89" s="1"/>
  <c r="AA83"/>
  <c r="AA89" s="1"/>
  <c r="X78"/>
  <c r="U86"/>
  <c r="U87" s="1"/>
  <c r="K85"/>
  <c r="K86" s="1"/>
  <c r="K87" s="1"/>
  <c r="T85"/>
  <c r="T86" s="1"/>
  <c r="T87" s="1"/>
  <c r="X76"/>
  <c r="X61"/>
  <c r="X62"/>
  <c r="X63"/>
  <c r="X64"/>
  <c r="X65"/>
  <c r="X66"/>
  <c r="X67"/>
  <c r="X68"/>
  <c r="X69"/>
  <c r="X70"/>
  <c r="X71"/>
  <c r="X73"/>
  <c r="X74"/>
  <c r="X75"/>
  <c r="X77"/>
  <c r="X79"/>
  <c r="X80"/>
  <c r="X81"/>
  <c r="X60"/>
  <c r="T81"/>
  <c r="T60"/>
  <c r="P81"/>
  <c r="P60"/>
  <c r="L81"/>
  <c r="L60"/>
  <c r="M55"/>
  <c r="M56" s="1"/>
  <c r="N55"/>
  <c r="N56" s="1"/>
  <c r="O55"/>
  <c r="O56" s="1"/>
  <c r="Q55"/>
  <c r="Q56" s="1"/>
  <c r="R55"/>
  <c r="R56" s="1"/>
  <c r="S55"/>
  <c r="S56" s="1"/>
  <c r="T55"/>
  <c r="T56" s="1"/>
  <c r="U55"/>
  <c r="U56" s="1"/>
  <c r="V55"/>
  <c r="V56" s="1"/>
  <c r="W55"/>
  <c r="W56" s="1"/>
  <c r="X55"/>
  <c r="X56" s="1"/>
  <c r="Y55"/>
  <c r="Y56" s="1"/>
  <c r="Z55"/>
  <c r="Z56" s="1"/>
  <c r="AA55"/>
  <c r="AA56" s="1"/>
  <c r="L53"/>
  <c r="K53" s="1"/>
  <c r="P54"/>
  <c r="P55" s="1"/>
  <c r="P56" s="1"/>
  <c r="L54"/>
  <c r="L44"/>
  <c r="P44"/>
  <c r="T44"/>
  <c r="X44"/>
  <c r="X45"/>
  <c r="X46"/>
  <c r="X48"/>
  <c r="X49"/>
  <c r="X43"/>
  <c r="T45"/>
  <c r="T46"/>
  <c r="T49"/>
  <c r="T43"/>
  <c r="P46"/>
  <c r="P48"/>
  <c r="P49"/>
  <c r="P43"/>
  <c r="L45"/>
  <c r="L46"/>
  <c r="L48"/>
  <c r="L49"/>
  <c r="L43"/>
  <c r="O37"/>
  <c r="Q37"/>
  <c r="R37"/>
  <c r="S37"/>
  <c r="T37"/>
  <c r="U37"/>
  <c r="V37"/>
  <c r="W37"/>
  <c r="X37"/>
  <c r="Y37"/>
  <c r="Z37"/>
  <c r="AA37"/>
  <c r="L37"/>
  <c r="M37"/>
  <c r="M35"/>
  <c r="O35"/>
  <c r="Q35"/>
  <c r="R35"/>
  <c r="S35"/>
  <c r="U35"/>
  <c r="V35"/>
  <c r="W35"/>
  <c r="Y35"/>
  <c r="Z35"/>
  <c r="AA35"/>
  <c r="T29"/>
  <c r="L23"/>
  <c r="L24"/>
  <c r="L25"/>
  <c r="L26"/>
  <c r="L27"/>
  <c r="L28"/>
  <c r="L29"/>
  <c r="L30"/>
  <c r="L31"/>
  <c r="L22"/>
  <c r="P29"/>
  <c r="P30"/>
  <c r="P31"/>
  <c r="P22"/>
  <c r="T23"/>
  <c r="T24"/>
  <c r="T25"/>
  <c r="T26"/>
  <c r="T27"/>
  <c r="T28"/>
  <c r="T30"/>
  <c r="T31"/>
  <c r="T32"/>
  <c r="K32" s="1"/>
  <c r="T33"/>
  <c r="K33" s="1"/>
  <c r="T34"/>
  <c r="K34" s="1"/>
  <c r="T22"/>
  <c r="X23"/>
  <c r="X24"/>
  <c r="X25"/>
  <c r="X26"/>
  <c r="X27"/>
  <c r="X28"/>
  <c r="X29"/>
  <c r="X30"/>
  <c r="X31"/>
  <c r="X22"/>
  <c r="K64" l="1"/>
  <c r="K62"/>
  <c r="K67"/>
  <c r="P37"/>
  <c r="K77"/>
  <c r="U89"/>
  <c r="K66"/>
  <c r="K65"/>
  <c r="K68"/>
  <c r="K70"/>
  <c r="K79"/>
  <c r="K72"/>
  <c r="X82"/>
  <c r="X83" s="1"/>
  <c r="X89" s="1"/>
  <c r="T82"/>
  <c r="T83" s="1"/>
  <c r="T89" s="1"/>
  <c r="K80"/>
  <c r="P82"/>
  <c r="P83" s="1"/>
  <c r="P89" s="1"/>
  <c r="L82"/>
  <c r="L83" s="1"/>
  <c r="L89" s="1"/>
  <c r="K78"/>
  <c r="K74"/>
  <c r="K73"/>
  <c r="K71"/>
  <c r="K69"/>
  <c r="K63"/>
  <c r="K61"/>
  <c r="K60"/>
  <c r="K76"/>
  <c r="K54"/>
  <c r="K55" s="1"/>
  <c r="K56" s="1"/>
  <c r="K49"/>
  <c r="L55"/>
  <c r="L56" s="1"/>
  <c r="K48"/>
  <c r="K46"/>
  <c r="K43"/>
  <c r="K23"/>
  <c r="K44"/>
  <c r="K27"/>
  <c r="K45"/>
  <c r="K24"/>
  <c r="K26"/>
  <c r="T35"/>
  <c r="K22"/>
  <c r="K25"/>
  <c r="X35"/>
  <c r="L35"/>
  <c r="P35"/>
  <c r="K31"/>
  <c r="K30"/>
  <c r="K29"/>
  <c r="K28"/>
  <c r="K82" l="1"/>
  <c r="K83" s="1"/>
  <c r="K89" s="1"/>
  <c r="K35"/>
  <c r="M51" l="1"/>
  <c r="M58" s="1"/>
  <c r="M92" s="1"/>
  <c r="N51"/>
  <c r="N58" s="1"/>
  <c r="N92" s="1"/>
  <c r="O51"/>
  <c r="O58" s="1"/>
  <c r="O92" s="1"/>
  <c r="L92" s="1"/>
  <c r="Q51"/>
  <c r="Q58" s="1"/>
  <c r="Q92" s="1"/>
  <c r="R51"/>
  <c r="R58" s="1"/>
  <c r="R92" s="1"/>
  <c r="S51"/>
  <c r="S58" s="1"/>
  <c r="S92" s="1"/>
  <c r="U51"/>
  <c r="U58" s="1"/>
  <c r="U92" s="1"/>
  <c r="V51"/>
  <c r="V58" s="1"/>
  <c r="V92" s="1"/>
  <c r="W51"/>
  <c r="W58" s="1"/>
  <c r="W92" s="1"/>
  <c r="Y51"/>
  <c r="Y58" s="1"/>
  <c r="Y92" s="1"/>
  <c r="Z51"/>
  <c r="Z58" s="1"/>
  <c r="Z92" s="1"/>
  <c r="AA51"/>
  <c r="AA58" s="1"/>
  <c r="AA92" s="1"/>
  <c r="L19"/>
  <c r="L18"/>
  <c r="L17"/>
  <c r="P18"/>
  <c r="P19"/>
  <c r="P17"/>
  <c r="T18"/>
  <c r="T17"/>
  <c r="X18"/>
  <c r="X19"/>
  <c r="X17"/>
  <c r="X21" l="1"/>
  <c r="X51" s="1"/>
  <c r="X58" s="1"/>
  <c r="X92" s="1"/>
  <c r="T21"/>
  <c r="T51" s="1"/>
  <c r="T58" s="1"/>
  <c r="T92" s="1"/>
  <c r="L21"/>
  <c r="L51" s="1"/>
  <c r="L58" s="1"/>
  <c r="P21"/>
  <c r="P51" s="1"/>
  <c r="P58" s="1"/>
  <c r="P92" s="1"/>
  <c r="O93"/>
  <c r="K17"/>
  <c r="K19"/>
  <c r="K18"/>
  <c r="K21" l="1"/>
  <c r="K51" s="1"/>
  <c r="K58" s="1"/>
  <c r="K92" s="1"/>
  <c r="L93"/>
  <c r="P93" l="1"/>
  <c r="T93" l="1"/>
  <c r="X93" l="1"/>
</calcChain>
</file>

<file path=xl/sharedStrings.xml><?xml version="1.0" encoding="utf-8"?>
<sst xmlns="http://schemas.openxmlformats.org/spreadsheetml/2006/main" count="187" uniqueCount="114">
  <si>
    <t xml:space="preserve"> </t>
  </si>
  <si>
    <t>(расшифровка подписи)</t>
  </si>
  <si>
    <t>(подпись)</t>
  </si>
  <si>
    <t/>
  </si>
  <si>
    <t>Сальдо операций по поступлениям и выплатам</t>
  </si>
  <si>
    <t>ВСЕГО РАСХОДОВ</t>
  </si>
  <si>
    <t>ИТОГО ВЫБЫТИЙ ПО ИСТОЧНИКАМ</t>
  </si>
  <si>
    <t>Итого по главному распорядителю(главному администратору):</t>
  </si>
  <si>
    <t>Администрация муниципального образования Кавказский район</t>
  </si>
  <si>
    <t>ИТОГО РАСХОДОВ</t>
  </si>
  <si>
    <t>ВСЕГО ДОХОДОВ</t>
  </si>
  <si>
    <t>ИТОГО ПОСТУПЛЕНИЙ ПО ИСТОЧНИКАМ</t>
  </si>
  <si>
    <t>ИТОГО ДОХОДОВ</t>
  </si>
  <si>
    <t>Администрации сельских поселений</t>
  </si>
  <si>
    <t>182 1 16 90 050 05 0000 140</t>
  </si>
  <si>
    <t>Федеральная налоговая служба</t>
  </si>
  <si>
    <t>182 1 16 06 000 01 0000 140</t>
  </si>
  <si>
    <t>182 1 16 03 030 01 0000 140</t>
  </si>
  <si>
    <t>182 1 05 03 010 01 0000 110</t>
  </si>
  <si>
    <t>182 1 05 02 010 02 0000 110</t>
  </si>
  <si>
    <t>182 1 05 01 021 01 0000 110</t>
  </si>
  <si>
    <t>182 1 05 01 011 01 0000 110</t>
  </si>
  <si>
    <t>182 1 01 02 030 01 0000 110</t>
  </si>
  <si>
    <t>182 1 01 02 020 01 0000 110</t>
  </si>
  <si>
    <t>182 1 01 02 010 01 0000 110</t>
  </si>
  <si>
    <t>100 1 03 02 250 01 0000 110</t>
  </si>
  <si>
    <t>Федеральное казначейство</t>
  </si>
  <si>
    <t>100 1 03 02 240 01 0000 110</t>
  </si>
  <si>
    <t>100 1 03 02 230 01 0000 110</t>
  </si>
  <si>
    <t>4 квартал</t>
  </si>
  <si>
    <t>3 квартал</t>
  </si>
  <si>
    <t>2 квартал</t>
  </si>
  <si>
    <t>1 квартал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</si>
  <si>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</si>
  <si>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</si>
  <si>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</si>
  <si>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</si>
  <si>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</si>
  <si>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</si>
  <si>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</si>
  <si>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</si>
  <si>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</si>
  <si>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</si>
  <si>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</si>
  <si>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</si>
  <si>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В том числе на</t>
  </si>
  <si>
    <t>Сумма на год, всего расходов</t>
  </si>
  <si>
    <t>Сумма на год, всего доходов</t>
  </si>
  <si>
    <t>Направление источника</t>
  </si>
  <si>
    <t>Тип классификации</t>
  </si>
  <si>
    <t>Сумма на год, всего</t>
  </si>
  <si>
    <t>Тип финансирования</t>
  </si>
  <si>
    <t>Направление</t>
  </si>
  <si>
    <t>Мероприятие</t>
  </si>
  <si>
    <t>Вид ассигнований</t>
  </si>
  <si>
    <t>Тип средств</t>
  </si>
  <si>
    <t>Коды бюджетной классификации</t>
  </si>
  <si>
    <t>Главный распорядитель (главный администратор) бюджета</t>
  </si>
  <si>
    <t>Единицы измерения: руб.</t>
  </si>
  <si>
    <t xml:space="preserve">Остатки средств на начало года:  </t>
  </si>
  <si>
    <t>Наименование бюджета:</t>
  </si>
  <si>
    <t>Наименование органа, организующего исполнение бюджета:</t>
  </si>
  <si>
    <t>Направление остатков на покрытие временного кассового разрыва</t>
  </si>
  <si>
    <t>Утверждаю:</t>
  </si>
  <si>
    <t>Администрация Мирского сельского поселения Кавказского района</t>
  </si>
  <si>
    <t>Бюджет Мирского сельского поселения Кавказского района</t>
  </si>
  <si>
    <t xml:space="preserve"> Министерство экономики Краснодарского края</t>
  </si>
  <si>
    <t>182 1 06 01 030 10 0000110</t>
  </si>
  <si>
    <t xml:space="preserve">182 1 06 06 033 10 0000110 </t>
  </si>
  <si>
    <t xml:space="preserve">182 1 06 06 043 10 0000110 </t>
  </si>
  <si>
    <t>992 2 19 05 000 10 0000 151</t>
  </si>
  <si>
    <t>816 1 16 33 050 10 0000 140</t>
  </si>
  <si>
    <t>Администрация Мирского сельского поселения</t>
  </si>
  <si>
    <t>992 01 05 02 01 10 0000 610</t>
  </si>
  <si>
    <t>992 0310 0000000000 000</t>
  </si>
  <si>
    <t>992 0503 0000000000 000</t>
  </si>
  <si>
    <t>992 0203 0000000000 000</t>
  </si>
  <si>
    <t>992 01 02 00 00 00 0000 000</t>
  </si>
  <si>
    <t>992 0104 0000000000 000</t>
  </si>
  <si>
    <t>992 01 06 00 00 00 0000 000</t>
  </si>
  <si>
    <t>992 0111 0000000000 000</t>
  </si>
  <si>
    <t>992 0113 0000000000 000</t>
  </si>
  <si>
    <t>992 1301 0000000000 000</t>
  </si>
  <si>
    <t>992 1202 0000000000 000</t>
  </si>
  <si>
    <t>992 1201 0000000000 000</t>
  </si>
  <si>
    <t>992 1001 0000000000 000</t>
  </si>
  <si>
    <t>992 0801 0000000000 000</t>
  </si>
  <si>
    <t>992 0707 0000000000 000</t>
  </si>
  <si>
    <t>992 0502 0000000000 000</t>
  </si>
  <si>
    <t>992 0412 0000000000 000</t>
  </si>
  <si>
    <t>992 0409 0000000000 000</t>
  </si>
  <si>
    <t>992 0314 0000000000 000</t>
  </si>
  <si>
    <t>992 0309 0000000000 000</t>
  </si>
  <si>
    <t>902 01 03 01 00 10 0000 810</t>
  </si>
  <si>
    <t>992 1101 0000000000 000</t>
  </si>
  <si>
    <t>Заведующий финансовым сектором</t>
  </si>
  <si>
    <t>Л.Н.Якимчук</t>
  </si>
  <si>
    <t>992 2 07 05 030 10 0000 180</t>
  </si>
  <si>
    <t>Глава Мирского сельского поселения</t>
  </si>
  <si>
    <t>Кавказского района</t>
  </si>
  <si>
    <t>______________И.Б.Костенко</t>
  </si>
  <si>
    <t>992 1 08 07 175 01 0000 110</t>
  </si>
  <si>
    <t>992 1 14 06 025 10 0000 430</t>
  </si>
  <si>
    <t>992 1 16 23 051 10 0000 140</t>
  </si>
  <si>
    <t>992 1 17 05 050 10 0000 180</t>
  </si>
  <si>
    <t>992 2 02 15 001 10 0000 151</t>
  </si>
  <si>
    <t>992 2 02 29 999 10 0000 151</t>
  </si>
  <si>
    <t>992 2 02 35118 10 0000 151</t>
  </si>
  <si>
    <t>992 2 02 30 024 10 0000 151</t>
  </si>
  <si>
    <t>992 2 02 49 999 10 0000 151</t>
  </si>
  <si>
    <t>Кассовый план исполнения местного  бюджета в 2018 году</t>
  </si>
  <si>
    <t>по состоянию на 1 января  2018 года</t>
  </si>
  <si>
    <t>100 1 03 02 260 01 0000 110</t>
  </si>
  <si>
    <t>992 1 11 05 025 10 0000 120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</si>
</sst>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\.00"/>
    <numFmt numFmtId="166" formatCode="000"/>
    <numFmt numFmtId="167" formatCode="00\.00\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i/>
      <sz val="8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Border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2" fillId="0" borderId="8" xfId="1" applyNumberFormat="1" applyFont="1" applyFill="1" applyBorder="1" applyAlignment="1" applyProtection="1">
      <alignment horizont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center"/>
      <protection hidden="1"/>
    </xf>
    <xf numFmtId="0" fontId="2" fillId="0" borderId="14" xfId="1" applyNumberFormat="1" applyFont="1" applyFill="1" applyBorder="1" applyAlignment="1" applyProtection="1">
      <alignment horizontal="center"/>
      <protection hidden="1"/>
    </xf>
    <xf numFmtId="0" fontId="1" fillId="0" borderId="16" xfId="1" applyNumberFormat="1" applyFont="1" applyFill="1" applyBorder="1" applyAlignment="1" applyProtection="1">
      <protection hidden="1"/>
    </xf>
    <xf numFmtId="0" fontId="1" fillId="0" borderId="17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1" fillId="0" borderId="18" xfId="1" applyBorder="1" applyProtection="1">
      <protection hidden="1"/>
    </xf>
    <xf numFmtId="164" fontId="2" fillId="0" borderId="19" xfId="1" applyNumberFormat="1" applyFont="1" applyFill="1" applyBorder="1" applyAlignment="1" applyProtection="1">
      <protection hidden="1"/>
    </xf>
    <xf numFmtId="165" fontId="2" fillId="0" borderId="21" xfId="1" applyNumberFormat="1" applyFont="1" applyFill="1" applyBorder="1" applyAlignment="1" applyProtection="1">
      <protection hidden="1"/>
    </xf>
    <xf numFmtId="166" fontId="2" fillId="0" borderId="21" xfId="1" applyNumberFormat="1" applyFont="1" applyFill="1" applyBorder="1" applyAlignment="1" applyProtection="1">
      <protection hidden="1"/>
    </xf>
    <xf numFmtId="167" fontId="2" fillId="0" borderId="21" xfId="1" applyNumberFormat="1" applyFont="1" applyFill="1" applyBorder="1" applyAlignment="1" applyProtection="1">
      <protection hidden="1"/>
    </xf>
    <xf numFmtId="0" fontId="2" fillId="0" borderId="21" xfId="1" applyNumberFormat="1" applyFont="1" applyFill="1" applyBorder="1" applyAlignment="1" applyProtection="1">
      <protection hidden="1"/>
    </xf>
    <xf numFmtId="0" fontId="2" fillId="0" borderId="22" xfId="1" applyNumberFormat="1" applyFont="1" applyFill="1" applyBorder="1" applyAlignment="1" applyProtection="1">
      <protection hidden="1"/>
    </xf>
    <xf numFmtId="0" fontId="2" fillId="0" borderId="19" xfId="1" applyNumberFormat="1" applyFont="1" applyFill="1" applyBorder="1" applyAlignment="1" applyProtection="1">
      <protection hidden="1"/>
    </xf>
    <xf numFmtId="0" fontId="5" fillId="0" borderId="19" xfId="1" applyNumberFormat="1" applyFont="1" applyFill="1" applyBorder="1" applyAlignment="1" applyProtection="1">
      <alignment wrapText="1"/>
      <protection hidden="1"/>
    </xf>
    <xf numFmtId="0" fontId="1" fillId="0" borderId="11" xfId="1" applyBorder="1" applyProtection="1">
      <protection hidden="1"/>
    </xf>
    <xf numFmtId="164" fontId="2" fillId="0" borderId="23" xfId="1" applyNumberFormat="1" applyFont="1" applyFill="1" applyBorder="1" applyAlignment="1" applyProtection="1">
      <protection hidden="1"/>
    </xf>
    <xf numFmtId="164" fontId="2" fillId="0" borderId="24" xfId="1" applyNumberFormat="1" applyFont="1" applyFill="1" applyBorder="1" applyAlignment="1" applyProtection="1">
      <protection hidden="1"/>
    </xf>
    <xf numFmtId="165" fontId="2" fillId="0" borderId="8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7" fontId="2" fillId="0" borderId="8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2" fillId="0" borderId="27" xfId="1" applyNumberFormat="1" applyFont="1" applyFill="1" applyBorder="1" applyAlignment="1" applyProtection="1">
      <protection hidden="1"/>
    </xf>
    <xf numFmtId="0" fontId="2" fillId="0" borderId="23" xfId="1" applyNumberFormat="1" applyFont="1" applyFill="1" applyBorder="1" applyAlignment="1" applyProtection="1">
      <protection hidden="1"/>
    </xf>
    <xf numFmtId="0" fontId="5" fillId="0" borderId="23" xfId="1" applyNumberFormat="1" applyFont="1" applyFill="1" applyBorder="1" applyAlignment="1" applyProtection="1">
      <alignment wrapText="1"/>
      <protection hidden="1"/>
    </xf>
    <xf numFmtId="0" fontId="2" fillId="0" borderId="27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7" fillId="0" borderId="0" xfId="1" applyFont="1"/>
    <xf numFmtId="164" fontId="8" fillId="0" borderId="8" xfId="1" applyNumberFormat="1" applyFont="1" applyFill="1" applyBorder="1" applyAlignment="1" applyProtection="1">
      <protection hidden="1"/>
    </xf>
    <xf numFmtId="0" fontId="9" fillId="0" borderId="8" xfId="1" applyNumberFormat="1" applyFont="1" applyFill="1" applyBorder="1" applyAlignment="1" applyProtection="1">
      <protection hidden="1"/>
    </xf>
    <xf numFmtId="0" fontId="2" fillId="0" borderId="27" xfId="1" applyNumberFormat="1" applyFont="1" applyFill="1" applyBorder="1" applyAlignment="1" applyProtection="1">
      <alignment horizontal="left" wrapText="1"/>
      <protection hidden="1"/>
    </xf>
    <xf numFmtId="0" fontId="9" fillId="0" borderId="27" xfId="1" applyNumberFormat="1" applyFont="1" applyFill="1" applyBorder="1" applyAlignment="1" applyProtection="1">
      <alignment wrapText="1"/>
      <protection hidden="1"/>
    </xf>
    <xf numFmtId="49" fontId="9" fillId="0" borderId="8" xfId="1" applyNumberFormat="1" applyFont="1" applyFill="1" applyBorder="1" applyAlignment="1" applyProtection="1">
      <protection hidden="1"/>
    </xf>
    <xf numFmtId="49" fontId="9" fillId="0" borderId="8" xfId="1" applyNumberFormat="1" applyFont="1" applyFill="1" applyBorder="1" applyAlignment="1" applyProtection="1">
      <alignment horizontal="left"/>
      <protection hidden="1"/>
    </xf>
    <xf numFmtId="0" fontId="3" fillId="2" borderId="34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8" xfId="1" applyNumberFormat="1" applyFont="1" applyFill="1" applyBorder="1" applyAlignment="1" applyProtection="1">
      <protection hidden="1"/>
    </xf>
    <xf numFmtId="0" fontId="3" fillId="2" borderId="3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3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1" applyNumberFormat="1" applyFont="1" applyFill="1" applyBorder="1" applyAlignment="1" applyProtection="1">
      <protection hidden="1"/>
    </xf>
    <xf numFmtId="164" fontId="9" fillId="2" borderId="8" xfId="1" applyNumberFormat="1" applyFont="1" applyFill="1" applyBorder="1" applyAlignment="1" applyProtection="1">
      <protection hidden="1"/>
    </xf>
    <xf numFmtId="164" fontId="9" fillId="0" borderId="8" xfId="1" applyNumberFormat="1" applyFont="1" applyFill="1" applyBorder="1" applyAlignment="1" applyProtection="1">
      <alignment wrapText="1"/>
      <protection hidden="1"/>
    </xf>
    <xf numFmtId="164" fontId="9" fillId="0" borderId="28" xfId="1" applyNumberFormat="1" applyFont="1" applyFill="1" applyBorder="1" applyAlignment="1" applyProtection="1">
      <protection hidden="1"/>
    </xf>
    <xf numFmtId="164" fontId="8" fillId="0" borderId="25" xfId="1" applyNumberFormat="1" applyFont="1" applyFill="1" applyBorder="1" applyAlignment="1" applyProtection="1">
      <protection hidden="1"/>
    </xf>
    <xf numFmtId="164" fontId="8" fillId="2" borderId="25" xfId="1" applyNumberFormat="1" applyFont="1" applyFill="1" applyBorder="1" applyAlignment="1" applyProtection="1">
      <protection hidden="1"/>
    </xf>
    <xf numFmtId="164" fontId="10" fillId="0" borderId="25" xfId="1" applyNumberFormat="1" applyFont="1" applyFill="1" applyBorder="1" applyAlignment="1" applyProtection="1">
      <protection hidden="1"/>
    </xf>
    <xf numFmtId="164" fontId="10" fillId="2" borderId="25" xfId="1" applyNumberFormat="1" applyFont="1" applyFill="1" applyBorder="1" applyAlignment="1" applyProtection="1">
      <protection hidden="1"/>
    </xf>
    <xf numFmtId="164" fontId="8" fillId="0" borderId="25" xfId="1" applyNumberFormat="1" applyFont="1" applyFill="1" applyBorder="1" applyAlignment="1" applyProtection="1">
      <alignment wrapText="1"/>
      <protection hidden="1"/>
    </xf>
    <xf numFmtId="164" fontId="9" fillId="0" borderId="21" xfId="1" applyNumberFormat="1" applyFont="1" applyFill="1" applyBorder="1" applyAlignment="1" applyProtection="1">
      <protection hidden="1"/>
    </xf>
    <xf numFmtId="164" fontId="9" fillId="2" borderId="21" xfId="1" applyNumberFormat="1" applyFont="1" applyFill="1" applyBorder="1" applyAlignment="1" applyProtection="1">
      <protection hidden="1"/>
    </xf>
    <xf numFmtId="164" fontId="9" fillId="0" borderId="21" xfId="1" applyNumberFormat="1" applyFont="1" applyFill="1" applyBorder="1" applyAlignment="1" applyProtection="1">
      <alignment wrapText="1"/>
      <protection hidden="1"/>
    </xf>
    <xf numFmtId="164" fontId="9" fillId="0" borderId="20" xfId="1" applyNumberFormat="1" applyFont="1" applyFill="1" applyBorder="1" applyAlignment="1" applyProtection="1">
      <protection hidden="1"/>
    </xf>
    <xf numFmtId="0" fontId="9" fillId="0" borderId="14" xfId="1" applyNumberFormat="1" applyFont="1" applyFill="1" applyBorder="1" applyAlignment="1" applyProtection="1">
      <alignment horizontal="center"/>
      <protection hidden="1"/>
    </xf>
    <xf numFmtId="0" fontId="9" fillId="2" borderId="14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Protection="1">
      <protection hidden="1"/>
    </xf>
    <xf numFmtId="0" fontId="9" fillId="0" borderId="15" xfId="1" applyNumberFormat="1" applyFont="1" applyFill="1" applyBorder="1" applyAlignment="1" applyProtection="1">
      <alignment horizontal="center"/>
      <protection hidden="1"/>
    </xf>
    <xf numFmtId="0" fontId="9" fillId="0" borderId="13" xfId="1" applyNumberFormat="1" applyFont="1" applyFill="1" applyBorder="1" applyAlignment="1" applyProtection="1">
      <alignment horizontal="center"/>
      <protection hidden="1"/>
    </xf>
    <xf numFmtId="0" fontId="9" fillId="2" borderId="12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9" fillId="0" borderId="1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right"/>
      <protection hidden="1"/>
    </xf>
    <xf numFmtId="164" fontId="8" fillId="2" borderId="2" xfId="1" applyNumberFormat="1" applyFont="1" applyFill="1" applyBorder="1" applyAlignment="1" applyProtection="1">
      <alignment horizontal="right"/>
      <protection hidden="1"/>
    </xf>
    <xf numFmtId="164" fontId="8" fillId="0" borderId="3" xfId="1" applyNumberFormat="1" applyFont="1" applyFill="1" applyBorder="1" applyAlignment="1" applyProtection="1">
      <alignment horizontal="right"/>
      <protection hidden="1"/>
    </xf>
    <xf numFmtId="164" fontId="3" fillId="0" borderId="23" xfId="1" applyNumberFormat="1" applyFont="1" applyFill="1" applyBorder="1" applyAlignment="1" applyProtection="1">
      <protection hidden="1"/>
    </xf>
    <xf numFmtId="0" fontId="3" fillId="0" borderId="26" xfId="1" applyNumberFormat="1" applyFont="1" applyFill="1" applyBorder="1" applyAlignment="1" applyProtection="1">
      <alignment wrapText="1"/>
      <protection hidden="1"/>
    </xf>
    <xf numFmtId="164" fontId="3" fillId="0" borderId="24" xfId="1" applyNumberFormat="1" applyFont="1" applyFill="1" applyBorder="1" applyAlignment="1" applyProtection="1">
      <protection hidden="1"/>
    </xf>
    <xf numFmtId="0" fontId="3" fillId="0" borderId="26" xfId="1" applyNumberFormat="1" applyFont="1" applyFill="1" applyBorder="1" applyAlignment="1" applyProtection="1">
      <alignment wrapText="1"/>
      <protection hidden="1"/>
    </xf>
    <xf numFmtId="164" fontId="3" fillId="0" borderId="23" xfId="1" applyNumberFormat="1" applyFont="1" applyFill="1" applyBorder="1" applyAlignment="1" applyProtection="1">
      <protection hidden="1"/>
    </xf>
    <xf numFmtId="164" fontId="3" fillId="0" borderId="24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alignment wrapText="1"/>
      <protection hidden="1"/>
    </xf>
    <xf numFmtId="0" fontId="3" fillId="0" borderId="37" xfId="1" applyNumberFormat="1" applyFont="1" applyFill="1" applyBorder="1" applyAlignment="1" applyProtection="1">
      <alignment wrapText="1"/>
      <protection hidden="1"/>
    </xf>
    <xf numFmtId="49" fontId="9" fillId="0" borderId="10" xfId="1" applyNumberFormat="1" applyFont="1" applyFill="1" applyBorder="1" applyAlignment="1" applyProtection="1">
      <alignment wrapText="1"/>
      <protection hidden="1"/>
    </xf>
    <xf numFmtId="164" fontId="9" fillId="0" borderId="25" xfId="1" applyNumberFormat="1" applyFont="1" applyFill="1" applyBorder="1" applyAlignment="1" applyProtection="1">
      <protection hidden="1"/>
    </xf>
    <xf numFmtId="164" fontId="9" fillId="2" borderId="25" xfId="1" applyNumberFormat="1" applyFont="1" applyFill="1" applyBorder="1" applyAlignment="1" applyProtection="1">
      <protection hidden="1"/>
    </xf>
    <xf numFmtId="0" fontId="1" fillId="3" borderId="0" xfId="1" applyFill="1"/>
    <xf numFmtId="0" fontId="1" fillId="3" borderId="0" xfId="1" applyFill="1" applyProtection="1">
      <protection hidden="1"/>
    </xf>
    <xf numFmtId="0" fontId="3" fillId="3" borderId="6" xfId="1" applyNumberFormat="1" applyFont="1" applyFill="1" applyBorder="1" applyAlignment="1" applyProtection="1">
      <alignment horizontal="center" vertical="center" wrapText="1"/>
      <protection hidden="1"/>
    </xf>
    <xf numFmtId="164" fontId="9" fillId="3" borderId="8" xfId="1" applyNumberFormat="1" applyFont="1" applyFill="1" applyBorder="1" applyAlignment="1" applyProtection="1">
      <protection hidden="1"/>
    </xf>
    <xf numFmtId="164" fontId="8" fillId="3" borderId="25" xfId="1" applyNumberFormat="1" applyFont="1" applyFill="1" applyBorder="1" applyAlignment="1" applyProtection="1">
      <protection hidden="1"/>
    </xf>
    <xf numFmtId="164" fontId="8" fillId="3" borderId="8" xfId="1" applyNumberFormat="1" applyFont="1" applyFill="1" applyBorder="1" applyAlignment="1" applyProtection="1">
      <protection hidden="1"/>
    </xf>
    <xf numFmtId="164" fontId="9" fillId="3" borderId="25" xfId="1" applyNumberFormat="1" applyFont="1" applyFill="1" applyBorder="1" applyAlignment="1" applyProtection="1">
      <protection hidden="1"/>
    </xf>
    <xf numFmtId="164" fontId="10" fillId="3" borderId="25" xfId="1" applyNumberFormat="1" applyFont="1" applyFill="1" applyBorder="1" applyAlignment="1" applyProtection="1">
      <protection hidden="1"/>
    </xf>
    <xf numFmtId="164" fontId="9" fillId="3" borderId="21" xfId="1" applyNumberFormat="1" applyFont="1" applyFill="1" applyBorder="1" applyAlignment="1" applyProtection="1">
      <protection hidden="1"/>
    </xf>
    <xf numFmtId="0" fontId="9" fillId="3" borderId="0" xfId="1" applyNumberFormat="1" applyFont="1" applyFill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right"/>
      <protection hidden="1"/>
    </xf>
    <xf numFmtId="49" fontId="9" fillId="0" borderId="26" xfId="1" applyNumberFormat="1" applyFont="1" applyFill="1" applyBorder="1" applyAlignment="1" applyProtection="1">
      <alignment horizontal="left" vertical="center"/>
      <protection hidden="1"/>
    </xf>
    <xf numFmtId="164" fontId="11" fillId="0" borderId="26" xfId="1" applyNumberFormat="1" applyFont="1" applyFill="1" applyBorder="1" applyAlignment="1" applyProtection="1">
      <alignment horizontal="right" vertical="center"/>
      <protection hidden="1"/>
    </xf>
    <xf numFmtId="164" fontId="9" fillId="0" borderId="26" xfId="1" applyNumberFormat="1" applyFont="1" applyFill="1" applyBorder="1" applyAlignment="1" applyProtection="1">
      <alignment horizontal="right" vertical="center"/>
      <protection hidden="1"/>
    </xf>
    <xf numFmtId="164" fontId="9" fillId="0" borderId="23" xfId="1" applyNumberFormat="1" applyFont="1" applyFill="1" applyBorder="1" applyAlignment="1" applyProtection="1">
      <alignment horizontal="right" vertical="center"/>
      <protection hidden="1"/>
    </xf>
    <xf numFmtId="164" fontId="9" fillId="0" borderId="24" xfId="1" applyNumberFormat="1" applyFont="1" applyFill="1" applyBorder="1" applyAlignment="1" applyProtection="1">
      <alignment horizontal="right" vertical="center"/>
      <protection hidden="1"/>
    </xf>
    <xf numFmtId="164" fontId="9" fillId="0" borderId="38" xfId="1" applyNumberFormat="1" applyFont="1" applyFill="1" applyBorder="1" applyAlignment="1" applyProtection="1">
      <alignment horizontal="right" vertical="center"/>
      <protection hidden="1"/>
    </xf>
    <xf numFmtId="164" fontId="9" fillId="0" borderId="39" xfId="1" applyNumberFormat="1" applyFont="1" applyFill="1" applyBorder="1" applyAlignment="1" applyProtection="1">
      <alignment horizontal="right" vertical="center"/>
      <protection hidden="1"/>
    </xf>
    <xf numFmtId="164" fontId="9" fillId="0" borderId="27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1" fillId="0" borderId="0" xfId="1" applyFill="1"/>
    <xf numFmtId="0" fontId="1" fillId="0" borderId="0" xfId="1" applyFill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5" fillId="0" borderId="26" xfId="1" applyNumberFormat="1" applyFont="1" applyFill="1" applyBorder="1" applyAlignment="1" applyProtection="1">
      <alignment wrapText="1"/>
      <protection hidden="1"/>
    </xf>
    <xf numFmtId="0" fontId="3" fillId="0" borderId="26" xfId="1" applyNumberFormat="1" applyFont="1" applyFill="1" applyBorder="1" applyAlignment="1" applyProtection="1">
      <alignment wrapText="1"/>
      <protection hidden="1"/>
    </xf>
    <xf numFmtId="164" fontId="3" fillId="0" borderId="23" xfId="1" applyNumberFormat="1" applyFont="1" applyFill="1" applyBorder="1" applyAlignment="1" applyProtection="1">
      <protection hidden="1"/>
    </xf>
    <xf numFmtId="164" fontId="3" fillId="0" borderId="24" xfId="1" applyNumberFormat="1" applyFont="1" applyFill="1" applyBorder="1" applyAlignment="1" applyProtection="1">
      <protection hidden="1"/>
    </xf>
    <xf numFmtId="164" fontId="3" fillId="0" borderId="23" xfId="1" applyNumberFormat="1" applyFont="1" applyFill="1" applyBorder="1" applyAlignment="1" applyProtection="1">
      <protection hidden="1"/>
    </xf>
    <xf numFmtId="0" fontId="3" fillId="0" borderId="27" xfId="1" applyNumberFormat="1" applyFont="1" applyFill="1" applyBorder="1" applyAlignment="1" applyProtection="1">
      <alignment wrapText="1"/>
      <protection hidden="1"/>
    </xf>
    <xf numFmtId="0" fontId="3" fillId="0" borderId="26" xfId="1" applyNumberFormat="1" applyFont="1" applyFill="1" applyBorder="1" applyAlignment="1" applyProtection="1">
      <alignment wrapText="1"/>
      <protection hidden="1"/>
    </xf>
    <xf numFmtId="164" fontId="3" fillId="0" borderId="24" xfId="1" applyNumberFormat="1" applyFont="1" applyFill="1" applyBorder="1" applyAlignment="1" applyProtection="1">
      <protection hidden="1"/>
    </xf>
    <xf numFmtId="164" fontId="5" fillId="0" borderId="23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4" fillId="0" borderId="4" xfId="1" applyNumberFormat="1" applyFont="1" applyFill="1" applyBorder="1" applyAlignment="1" applyProtection="1">
      <alignment wrapText="1"/>
      <protection hidden="1"/>
    </xf>
    <xf numFmtId="0" fontId="5" fillId="0" borderId="27" xfId="1" applyNumberFormat="1" applyFont="1" applyFill="1" applyBorder="1" applyAlignment="1" applyProtection="1">
      <alignment wrapText="1"/>
      <protection hidden="1"/>
    </xf>
    <xf numFmtId="0" fontId="5" fillId="0" borderId="26" xfId="1" applyNumberFormat="1" applyFont="1" applyFill="1" applyBorder="1" applyAlignment="1" applyProtection="1">
      <alignment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31" xfId="1" applyNumberFormat="1" applyFont="1" applyFill="1" applyBorder="1" applyAlignment="1" applyProtection="1">
      <alignment horizontal="left" wrapText="1"/>
      <protection hidden="1"/>
    </xf>
    <xf numFmtId="0" fontId="2" fillId="0" borderId="31" xfId="1" applyNumberFormat="1" applyFont="1" applyFill="1" applyBorder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164" fontId="3" fillId="0" borderId="32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0" fontId="6" fillId="0" borderId="0" xfId="1" applyFont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3" fillId="0" borderId="3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protection hidden="1"/>
    </xf>
    <xf numFmtId="167" fontId="2" fillId="0" borderId="10" xfId="1" applyNumberFormat="1" applyFont="1" applyFill="1" applyBorder="1" applyAlignment="1" applyProtection="1">
      <protection hidden="1"/>
    </xf>
    <xf numFmtId="166" fontId="2" fillId="0" borderId="10" xfId="1" applyNumberFormat="1" applyFont="1" applyFill="1" applyBorder="1" applyAlignment="1" applyProtection="1">
      <protection hidden="1"/>
    </xf>
    <xf numFmtId="165" fontId="2" fillId="0" borderId="37" xfId="1" applyNumberFormat="1" applyFont="1" applyFill="1" applyBorder="1" applyAlignment="1" applyProtection="1">
      <protection hidden="1"/>
    </xf>
    <xf numFmtId="164" fontId="9" fillId="0" borderId="8" xfId="1" applyNumberFormat="1" applyFont="1" applyFill="1" applyBorder="1" applyAlignment="1" applyProtection="1">
      <alignment horizontal="right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49" fontId="9" fillId="0" borderId="37" xfId="1" applyNumberFormat="1" applyFont="1" applyFill="1" applyBorder="1" applyAlignment="1" applyProtection="1">
      <alignment horizontal="lef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8"/>
  <sheetViews>
    <sheetView showGridLines="0" tabSelected="1" topLeftCell="Q1" zoomScale="130" zoomScaleNormal="130" workbookViewId="0">
      <selection activeCell="Y15" sqref="Y15"/>
    </sheetView>
  </sheetViews>
  <sheetFormatPr defaultColWidth="9.140625" defaultRowHeight="12.75"/>
  <cols>
    <col min="1" max="1" width="0.7109375" style="1" customWidth="1"/>
    <col min="2" max="3" width="0" style="1" hidden="1" customWidth="1"/>
    <col min="4" max="4" width="38" style="1" customWidth="1"/>
    <col min="5" max="5" width="22.28515625" style="1" customWidth="1"/>
    <col min="6" max="6" width="8.42578125" style="1" customWidth="1"/>
    <col min="7" max="10" width="0" style="1" hidden="1" customWidth="1"/>
    <col min="11" max="11" width="14.140625" style="1" customWidth="1"/>
    <col min="12" max="12" width="11.7109375" style="1" customWidth="1"/>
    <col min="13" max="13" width="12.7109375" style="1" customWidth="1"/>
    <col min="14" max="15" width="12.7109375" style="122" customWidth="1"/>
    <col min="16" max="17" width="11.7109375" style="1" customWidth="1"/>
    <col min="18" max="18" width="12.140625" style="122" customWidth="1"/>
    <col min="19" max="19" width="11.7109375" style="122" customWidth="1"/>
    <col min="20" max="24" width="11.7109375" style="1" customWidth="1"/>
    <col min="25" max="25" width="11.7109375" style="102" customWidth="1"/>
    <col min="26" max="27" width="11.7109375" style="1" customWidth="1"/>
    <col min="28" max="67" width="0" style="1" hidden="1" customWidth="1"/>
    <col min="68" max="68" width="0.7109375" style="1" customWidth="1"/>
    <col min="69" max="99" width="0" style="1" hidden="1" customWidth="1"/>
    <col min="100" max="256" width="9.140625" style="1" customWidth="1"/>
    <col min="257" max="16384" width="9.140625" style="1"/>
  </cols>
  <sheetData>
    <row r="1" spans="1:99">
      <c r="X1" s="56" t="s">
        <v>63</v>
      </c>
    </row>
    <row r="2" spans="1:99">
      <c r="X2" s="56" t="s">
        <v>98</v>
      </c>
    </row>
    <row r="3" spans="1:99">
      <c r="X3" s="56" t="s">
        <v>99</v>
      </c>
    </row>
    <row r="4" spans="1:99" ht="15" customHeight="1">
      <c r="X4" s="56" t="s">
        <v>100</v>
      </c>
    </row>
    <row r="5" spans="1:99" ht="12" customHeight="1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2"/>
      <c r="N5" s="123"/>
      <c r="O5" s="123"/>
      <c r="P5" s="3"/>
      <c r="Q5" s="3"/>
      <c r="R5" s="3"/>
      <c r="S5" s="3"/>
      <c r="T5" s="3"/>
      <c r="U5" s="3"/>
      <c r="V5" s="3"/>
      <c r="W5" s="3"/>
      <c r="X5" s="3"/>
      <c r="Y5" s="10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</row>
    <row r="6" spans="1:99" ht="12.75" customHeight="1">
      <c r="A6" s="145" t="s">
        <v>110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</row>
    <row r="7" spans="1:99" ht="12.75" customHeight="1">
      <c r="A7" s="53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2"/>
      <c r="N7" s="123"/>
      <c r="O7" s="152" t="s">
        <v>111</v>
      </c>
      <c r="P7" s="152"/>
      <c r="Q7" s="152"/>
      <c r="R7" s="52"/>
      <c r="S7" s="52"/>
      <c r="T7" s="52"/>
      <c r="U7" s="52"/>
      <c r="V7" s="52"/>
      <c r="W7" s="52"/>
      <c r="X7" s="52"/>
      <c r="Y7" s="10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</row>
    <row r="8" spans="1:99" ht="21" customHeight="1">
      <c r="A8" s="151" t="s">
        <v>61</v>
      </c>
      <c r="B8" s="151"/>
      <c r="C8" s="151"/>
      <c r="D8" s="151"/>
      <c r="E8" s="147" t="s">
        <v>64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ht="12.75" customHeight="1">
      <c r="A9" s="55"/>
      <c r="B9" s="52"/>
      <c r="C9" s="52"/>
      <c r="D9" s="52"/>
      <c r="E9" s="55"/>
      <c r="F9" s="55"/>
      <c r="G9" s="55"/>
      <c r="H9" s="55"/>
      <c r="I9" s="55"/>
      <c r="J9" s="55"/>
      <c r="K9" s="55"/>
      <c r="L9" s="55"/>
      <c r="M9" s="2"/>
      <c r="N9" s="123"/>
      <c r="O9" s="123"/>
      <c r="P9" s="55"/>
      <c r="Q9" s="55"/>
      <c r="R9" s="125"/>
      <c r="S9" s="121"/>
      <c r="T9" s="55"/>
      <c r="U9" s="55"/>
      <c r="V9" s="55"/>
      <c r="W9" s="55"/>
      <c r="X9" s="55"/>
      <c r="Y9" s="10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ht="12.75" customHeight="1">
      <c r="A10" s="153" t="s">
        <v>60</v>
      </c>
      <c r="B10" s="153"/>
      <c r="C10" s="153"/>
      <c r="D10" s="153"/>
      <c r="E10" s="148" t="s">
        <v>65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ht="12.75" customHeight="1" thickBot="1">
      <c r="A11" s="55"/>
      <c r="B11" s="52"/>
      <c r="C11" s="52"/>
      <c r="D11" s="52"/>
      <c r="E11" s="55"/>
      <c r="F11" s="55"/>
      <c r="G11" s="55"/>
      <c r="H11" s="55"/>
      <c r="I11" s="55"/>
      <c r="J11" s="55"/>
      <c r="K11" s="55"/>
      <c r="L11" s="55"/>
      <c r="M11" s="2"/>
      <c r="N11" s="123"/>
      <c r="O11" s="123"/>
      <c r="P11" s="55"/>
      <c r="Q11" s="55"/>
      <c r="R11" s="125"/>
      <c r="S11" s="121"/>
      <c r="T11" s="55"/>
      <c r="U11" s="55"/>
      <c r="V11" s="55"/>
      <c r="W11" s="55"/>
      <c r="X11" s="55"/>
      <c r="Y11" s="10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ht="409.6" hidden="1" customHeight="1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2"/>
      <c r="N12" s="123"/>
      <c r="O12" s="123"/>
      <c r="P12" s="52"/>
      <c r="Q12" s="52"/>
      <c r="R12" s="52"/>
      <c r="S12" s="52"/>
      <c r="T12" s="52"/>
      <c r="U12" s="52"/>
      <c r="V12" s="52"/>
      <c r="W12" s="52"/>
      <c r="X12" s="54">
        <v>28603033.039999999</v>
      </c>
      <c r="Y12" s="10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ht="12.75" customHeight="1" thickBot="1">
      <c r="A13" s="53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149" t="s">
        <v>59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50"/>
      <c r="Z13" s="150"/>
      <c r="AA13" s="150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ht="12.75" customHeight="1" thickBot="1">
      <c r="A14" s="3" t="s">
        <v>58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23"/>
      <c r="O14" s="123"/>
      <c r="P14" s="2"/>
      <c r="Q14" s="2"/>
      <c r="R14" s="123"/>
      <c r="S14" s="123"/>
      <c r="T14" s="2"/>
      <c r="U14" s="2"/>
      <c r="V14" s="2"/>
      <c r="W14" s="2"/>
      <c r="X14" s="2"/>
      <c r="Y14" s="103"/>
      <c r="Z14" s="2"/>
      <c r="AA14" s="2"/>
      <c r="AB14" s="2"/>
      <c r="AC14" s="6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ht="15.75" customHeight="1" thickBot="1">
      <c r="A15" s="6"/>
      <c r="B15" s="135"/>
      <c r="C15" s="142"/>
      <c r="D15" s="144" t="s">
        <v>57</v>
      </c>
      <c r="E15" s="144" t="s">
        <v>56</v>
      </c>
      <c r="F15" s="144" t="s">
        <v>55</v>
      </c>
      <c r="G15" s="154" t="s">
        <v>54</v>
      </c>
      <c r="H15" s="154" t="s">
        <v>53</v>
      </c>
      <c r="I15" s="154" t="s">
        <v>52</v>
      </c>
      <c r="J15" s="154" t="s">
        <v>51</v>
      </c>
      <c r="K15" s="154" t="s">
        <v>50</v>
      </c>
      <c r="L15" s="144" t="s">
        <v>45</v>
      </c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04"/>
      <c r="Z15" s="51"/>
      <c r="AA15" s="50"/>
      <c r="AB15" s="49" t="s">
        <v>49</v>
      </c>
      <c r="AC15" s="42" t="s">
        <v>48</v>
      </c>
      <c r="AD15" s="135" t="s">
        <v>47</v>
      </c>
      <c r="AE15" s="39" t="s">
        <v>45</v>
      </c>
      <c r="AF15" s="39"/>
      <c r="AG15" s="39"/>
      <c r="AH15" s="39"/>
      <c r="AI15" s="39"/>
      <c r="AJ15" s="40"/>
      <c r="AK15" s="40"/>
      <c r="AL15" s="40"/>
      <c r="AM15" s="40"/>
      <c r="AN15" s="40"/>
      <c r="AO15" s="40"/>
      <c r="AP15" s="40"/>
      <c r="AQ15" s="39"/>
      <c r="AR15" s="39"/>
      <c r="AS15" s="39"/>
      <c r="AT15" s="39"/>
      <c r="AU15" s="135" t="s">
        <v>46</v>
      </c>
      <c r="AV15" s="39" t="s">
        <v>45</v>
      </c>
      <c r="AW15" s="39"/>
      <c r="AX15" s="39"/>
      <c r="AY15" s="39"/>
      <c r="AZ15" s="39"/>
      <c r="BA15" s="40"/>
      <c r="BB15" s="40"/>
      <c r="BC15" s="40"/>
      <c r="BD15" s="40"/>
      <c r="BE15" s="40"/>
      <c r="BF15" s="40"/>
      <c r="BG15" s="40"/>
      <c r="BH15" s="39"/>
      <c r="BI15" s="41"/>
      <c r="BJ15" s="41"/>
      <c r="BK15" s="41"/>
      <c r="BL15" s="37"/>
      <c r="BM15" s="6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</row>
    <row r="16" spans="1:99" ht="15.75" customHeight="1" thickBot="1">
      <c r="A16" s="2"/>
      <c r="B16" s="136"/>
      <c r="C16" s="143"/>
      <c r="D16" s="144"/>
      <c r="E16" s="144"/>
      <c r="F16" s="144"/>
      <c r="G16" s="155"/>
      <c r="H16" s="155"/>
      <c r="I16" s="155"/>
      <c r="J16" s="155"/>
      <c r="K16" s="144"/>
      <c r="L16" s="63" t="s">
        <v>32</v>
      </c>
      <c r="M16" s="48" t="s">
        <v>44</v>
      </c>
      <c r="N16" s="48" t="s">
        <v>43</v>
      </c>
      <c r="O16" s="48" t="s">
        <v>42</v>
      </c>
      <c r="P16" s="65" t="s">
        <v>31</v>
      </c>
      <c r="Q16" s="47" t="s">
        <v>41</v>
      </c>
      <c r="R16" s="45" t="s">
        <v>40</v>
      </c>
      <c r="S16" s="45" t="s">
        <v>39</v>
      </c>
      <c r="T16" s="66" t="s">
        <v>30</v>
      </c>
      <c r="U16" s="45" t="s">
        <v>38</v>
      </c>
      <c r="V16" s="45" t="s">
        <v>37</v>
      </c>
      <c r="W16" s="46" t="s">
        <v>36</v>
      </c>
      <c r="X16" s="66" t="s">
        <v>29</v>
      </c>
      <c r="Y16" s="161" t="s">
        <v>35</v>
      </c>
      <c r="Z16" s="162" t="s">
        <v>34</v>
      </c>
      <c r="AA16" s="162" t="s">
        <v>33</v>
      </c>
      <c r="AB16" s="44"/>
      <c r="AC16" s="43"/>
      <c r="AD16" s="135"/>
      <c r="AE16" s="39" t="s">
        <v>32</v>
      </c>
      <c r="AF16" s="41"/>
      <c r="AG16" s="41"/>
      <c r="AH16" s="41"/>
      <c r="AI16" s="39" t="s">
        <v>31</v>
      </c>
      <c r="AJ16" s="42"/>
      <c r="AK16" s="40"/>
      <c r="AL16" s="40"/>
      <c r="AM16" s="40" t="s">
        <v>30</v>
      </c>
      <c r="AN16" s="40"/>
      <c r="AO16" s="40"/>
      <c r="AP16" s="40"/>
      <c r="AQ16" s="39" t="s">
        <v>29</v>
      </c>
      <c r="AR16" s="39"/>
      <c r="AS16" s="39"/>
      <c r="AT16" s="39"/>
      <c r="AU16" s="135"/>
      <c r="AV16" s="39" t="s">
        <v>32</v>
      </c>
      <c r="AW16" s="41"/>
      <c r="AX16" s="41"/>
      <c r="AY16" s="41"/>
      <c r="AZ16" s="39" t="s">
        <v>31</v>
      </c>
      <c r="BA16" s="40"/>
      <c r="BB16" s="40"/>
      <c r="BC16" s="40"/>
      <c r="BD16" s="40" t="s">
        <v>30</v>
      </c>
      <c r="BE16" s="40"/>
      <c r="BF16" s="40"/>
      <c r="BG16" s="40"/>
      <c r="BH16" s="39" t="s">
        <v>29</v>
      </c>
      <c r="BI16" s="38"/>
      <c r="BJ16" s="38"/>
      <c r="BK16" s="38"/>
      <c r="BL16" s="37"/>
      <c r="BM16" s="6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</row>
    <row r="17" spans="1:99" ht="12.75" customHeight="1">
      <c r="A17" s="26"/>
      <c r="B17" s="35">
        <v>1</v>
      </c>
      <c r="C17" s="34">
        <v>1</v>
      </c>
      <c r="D17" s="36" t="s">
        <v>26</v>
      </c>
      <c r="E17" s="32" t="s">
        <v>28</v>
      </c>
      <c r="F17" s="31">
        <v>100500</v>
      </c>
      <c r="G17" s="31"/>
      <c r="H17" s="31"/>
      <c r="I17" s="30"/>
      <c r="J17" s="29"/>
      <c r="K17" s="67">
        <f>L17+P17+T17+X17</f>
        <v>625000</v>
      </c>
      <c r="L17" s="68">
        <f>SUM(M17:O17)</f>
        <v>135000</v>
      </c>
      <c r="M17" s="114">
        <v>45000</v>
      </c>
      <c r="N17" s="114">
        <v>5000</v>
      </c>
      <c r="O17" s="114">
        <v>85000</v>
      </c>
      <c r="P17" s="68">
        <f>SUM(Q17:S17)</f>
        <v>175000</v>
      </c>
      <c r="Q17" s="115">
        <v>55000</v>
      </c>
      <c r="R17" s="115">
        <v>65000</v>
      </c>
      <c r="S17" s="115">
        <v>55000</v>
      </c>
      <c r="T17" s="68">
        <f>SUM(U17:W17)</f>
        <v>185000</v>
      </c>
      <c r="U17" s="115">
        <v>55000</v>
      </c>
      <c r="V17" s="115">
        <v>65000</v>
      </c>
      <c r="W17" s="115">
        <v>65000</v>
      </c>
      <c r="X17" s="101">
        <f>Y17+Z17+AA17</f>
        <v>130000</v>
      </c>
      <c r="Y17" s="160">
        <v>60000</v>
      </c>
      <c r="Z17" s="160">
        <v>60000</v>
      </c>
      <c r="AA17" s="160">
        <v>10000</v>
      </c>
      <c r="AB17" s="28">
        <v>2</v>
      </c>
      <c r="AC17" s="27">
        <v>0</v>
      </c>
      <c r="AD17" s="27">
        <v>554300</v>
      </c>
      <c r="AE17" s="27">
        <v>152800</v>
      </c>
      <c r="AF17" s="27">
        <v>55800</v>
      </c>
      <c r="AG17" s="27">
        <v>16800</v>
      </c>
      <c r="AH17" s="27">
        <v>80200</v>
      </c>
      <c r="AI17" s="27">
        <v>103800</v>
      </c>
      <c r="AJ17" s="27">
        <v>32500</v>
      </c>
      <c r="AK17" s="27">
        <v>54000</v>
      </c>
      <c r="AL17" s="27">
        <v>17300</v>
      </c>
      <c r="AM17" s="27">
        <v>164100</v>
      </c>
      <c r="AN17" s="27">
        <v>68600</v>
      </c>
      <c r="AO17" s="27">
        <v>51600</v>
      </c>
      <c r="AP17" s="27">
        <v>43900</v>
      </c>
      <c r="AQ17" s="27">
        <v>133600</v>
      </c>
      <c r="AR17" s="27">
        <v>51500</v>
      </c>
      <c r="AS17" s="27">
        <v>37900</v>
      </c>
      <c r="AT17" s="27">
        <v>44200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146</v>
      </c>
      <c r="BM17" s="17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ht="12.75" customHeight="1">
      <c r="A18" s="26"/>
      <c r="B18" s="35">
        <v>1</v>
      </c>
      <c r="C18" s="34">
        <v>1</v>
      </c>
      <c r="D18" s="36" t="s">
        <v>26</v>
      </c>
      <c r="E18" s="32" t="s">
        <v>27</v>
      </c>
      <c r="F18" s="31">
        <v>100500</v>
      </c>
      <c r="G18" s="31"/>
      <c r="H18" s="31"/>
      <c r="I18" s="30"/>
      <c r="J18" s="29"/>
      <c r="K18" s="67">
        <f t="shared" ref="K18:K20" si="0">L18+P18+T18+X18</f>
        <v>7000</v>
      </c>
      <c r="L18" s="68">
        <f>SUM(M18:O18)</f>
        <v>1600</v>
      </c>
      <c r="M18" s="115">
        <v>500</v>
      </c>
      <c r="N18" s="115">
        <v>500</v>
      </c>
      <c r="O18" s="115">
        <v>600</v>
      </c>
      <c r="P18" s="68">
        <f t="shared" ref="P18:P20" si="1">SUM(Q18:S18)</f>
        <v>1800</v>
      </c>
      <c r="Q18" s="115">
        <v>600</v>
      </c>
      <c r="R18" s="116">
        <v>600</v>
      </c>
      <c r="S18" s="116">
        <v>600</v>
      </c>
      <c r="T18" s="68">
        <f t="shared" ref="T18:T20" si="2">SUM(U18:W18)</f>
        <v>1800</v>
      </c>
      <c r="U18" s="117">
        <v>600</v>
      </c>
      <c r="V18" s="117">
        <v>600</v>
      </c>
      <c r="W18" s="117">
        <v>600</v>
      </c>
      <c r="X18" s="68">
        <f t="shared" ref="X18:X20" si="3">Y18+Z18+AA18</f>
        <v>1800</v>
      </c>
      <c r="Y18" s="117">
        <v>600</v>
      </c>
      <c r="Z18" s="117">
        <v>600</v>
      </c>
      <c r="AA18" s="117">
        <v>600</v>
      </c>
      <c r="AB18" s="27">
        <v>2</v>
      </c>
      <c r="AC18" s="27">
        <v>0</v>
      </c>
      <c r="AD18" s="27">
        <v>15300</v>
      </c>
      <c r="AE18" s="27">
        <v>3350</v>
      </c>
      <c r="AF18" s="27">
        <v>1100</v>
      </c>
      <c r="AG18" s="27">
        <v>550</v>
      </c>
      <c r="AH18" s="27">
        <v>1700</v>
      </c>
      <c r="AI18" s="27">
        <v>3750</v>
      </c>
      <c r="AJ18" s="27">
        <v>1000</v>
      </c>
      <c r="AK18" s="27">
        <v>1500</v>
      </c>
      <c r="AL18" s="27">
        <v>1250</v>
      </c>
      <c r="AM18" s="27">
        <v>4250</v>
      </c>
      <c r="AN18" s="27">
        <v>1700</v>
      </c>
      <c r="AO18" s="27">
        <v>1300</v>
      </c>
      <c r="AP18" s="27">
        <v>1250</v>
      </c>
      <c r="AQ18" s="27">
        <v>3950</v>
      </c>
      <c r="AR18" s="27">
        <v>1480</v>
      </c>
      <c r="AS18" s="27">
        <v>1200</v>
      </c>
      <c r="AT18" s="27">
        <v>1270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146</v>
      </c>
      <c r="BM18" s="17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ht="12.75" customHeight="1">
      <c r="A19" s="26"/>
      <c r="B19" s="35">
        <v>1</v>
      </c>
      <c r="C19" s="34">
        <v>1</v>
      </c>
      <c r="D19" s="36" t="s">
        <v>26</v>
      </c>
      <c r="E19" s="32" t="s">
        <v>25</v>
      </c>
      <c r="F19" s="31">
        <v>100500</v>
      </c>
      <c r="G19" s="31"/>
      <c r="H19" s="31"/>
      <c r="I19" s="30"/>
      <c r="J19" s="29"/>
      <c r="K19" s="67">
        <f t="shared" si="0"/>
        <v>1004400</v>
      </c>
      <c r="L19" s="68">
        <f>SUM(M19:O19)</f>
        <v>204400</v>
      </c>
      <c r="M19" s="115">
        <v>44400</v>
      </c>
      <c r="N19" s="115">
        <v>80000</v>
      </c>
      <c r="O19" s="115">
        <v>80000</v>
      </c>
      <c r="P19" s="68">
        <f t="shared" si="1"/>
        <v>270000</v>
      </c>
      <c r="Q19" s="115">
        <v>90000</v>
      </c>
      <c r="R19" s="116">
        <v>90000</v>
      </c>
      <c r="S19" s="116">
        <v>90000</v>
      </c>
      <c r="T19" s="68">
        <f t="shared" si="2"/>
        <v>270000</v>
      </c>
      <c r="U19" s="117">
        <v>90000</v>
      </c>
      <c r="V19" s="117">
        <v>90000</v>
      </c>
      <c r="W19" s="117">
        <v>90000</v>
      </c>
      <c r="X19" s="68">
        <f t="shared" si="3"/>
        <v>260000</v>
      </c>
      <c r="Y19" s="117">
        <v>90000</v>
      </c>
      <c r="Z19" s="117">
        <v>80000</v>
      </c>
      <c r="AA19" s="117">
        <v>90000</v>
      </c>
      <c r="AB19" s="27">
        <v>2</v>
      </c>
      <c r="AC19" s="27">
        <v>0</v>
      </c>
      <c r="AD19" s="27">
        <v>1092500</v>
      </c>
      <c r="AE19" s="27">
        <v>309100</v>
      </c>
      <c r="AF19" s="27">
        <v>93200</v>
      </c>
      <c r="AG19" s="27">
        <v>34600</v>
      </c>
      <c r="AH19" s="27">
        <v>181300</v>
      </c>
      <c r="AI19" s="27">
        <v>244200</v>
      </c>
      <c r="AJ19" s="27">
        <v>78800</v>
      </c>
      <c r="AK19" s="27">
        <v>98900</v>
      </c>
      <c r="AL19" s="27">
        <v>66500</v>
      </c>
      <c r="AM19" s="27">
        <v>300200</v>
      </c>
      <c r="AN19" s="27">
        <v>113900</v>
      </c>
      <c r="AO19" s="27">
        <v>95000</v>
      </c>
      <c r="AP19" s="27">
        <v>91300</v>
      </c>
      <c r="AQ19" s="27">
        <v>239000</v>
      </c>
      <c r="AR19" s="27">
        <v>99400</v>
      </c>
      <c r="AS19" s="27">
        <v>69600</v>
      </c>
      <c r="AT19" s="27">
        <v>70000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146</v>
      </c>
      <c r="BM19" s="17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ht="12.75" customHeight="1">
      <c r="A20" s="26"/>
      <c r="B20" s="126"/>
      <c r="C20" s="156"/>
      <c r="D20" s="36" t="s">
        <v>26</v>
      </c>
      <c r="E20" s="32" t="s">
        <v>112</v>
      </c>
      <c r="F20" s="31">
        <v>100500</v>
      </c>
      <c r="G20" s="157"/>
      <c r="H20" s="157"/>
      <c r="I20" s="158"/>
      <c r="J20" s="159"/>
      <c r="K20" s="67">
        <f t="shared" si="0"/>
        <v>-100000</v>
      </c>
      <c r="L20" s="68">
        <f>SUM(M20:O20)</f>
        <v>-13000</v>
      </c>
      <c r="M20" s="160">
        <v>-3000</v>
      </c>
      <c r="N20" s="160">
        <v>-4000</v>
      </c>
      <c r="O20" s="160">
        <v>-6000</v>
      </c>
      <c r="P20" s="68">
        <f t="shared" si="1"/>
        <v>-27000</v>
      </c>
      <c r="Q20" s="160">
        <v>-7000</v>
      </c>
      <c r="R20" s="160">
        <v>-10000</v>
      </c>
      <c r="S20" s="160">
        <v>-10000</v>
      </c>
      <c r="T20" s="68">
        <f t="shared" si="2"/>
        <v>-30000</v>
      </c>
      <c r="U20" s="160">
        <v>-10000</v>
      </c>
      <c r="V20" s="160">
        <v>-10000</v>
      </c>
      <c r="W20" s="160">
        <v>-10000</v>
      </c>
      <c r="X20" s="68">
        <f t="shared" si="3"/>
        <v>-30000</v>
      </c>
      <c r="Y20" s="160">
        <v>-10000</v>
      </c>
      <c r="Z20" s="160">
        <v>-10000</v>
      </c>
      <c r="AA20" s="160">
        <v>-10000</v>
      </c>
      <c r="AB20" s="28"/>
      <c r="AC20" s="27"/>
      <c r="AD20" s="28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17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ht="12.75" customHeight="1">
      <c r="A21" s="26"/>
      <c r="B21" s="131" t="s">
        <v>7</v>
      </c>
      <c r="C21" s="131"/>
      <c r="D21" s="131"/>
      <c r="E21" s="131"/>
      <c r="F21" s="131"/>
      <c r="G21" s="131"/>
      <c r="H21" s="131"/>
      <c r="I21" s="131"/>
      <c r="J21" s="132"/>
      <c r="K21" s="71">
        <f>K17+K18+K19+K20</f>
        <v>1536400</v>
      </c>
      <c r="L21" s="72">
        <f>L17+L18+L19+L20</f>
        <v>328000</v>
      </c>
      <c r="M21" s="72">
        <f t="shared" ref="M21:AA21" si="4">M17+M18+M19+M20</f>
        <v>86900</v>
      </c>
      <c r="N21" s="72">
        <f t="shared" si="4"/>
        <v>81500</v>
      </c>
      <c r="O21" s="72">
        <f t="shared" si="4"/>
        <v>159600</v>
      </c>
      <c r="P21" s="72">
        <f t="shared" si="4"/>
        <v>419800</v>
      </c>
      <c r="Q21" s="72">
        <f t="shared" si="4"/>
        <v>138600</v>
      </c>
      <c r="R21" s="72">
        <f t="shared" si="4"/>
        <v>145600</v>
      </c>
      <c r="S21" s="72">
        <f t="shared" si="4"/>
        <v>135600</v>
      </c>
      <c r="T21" s="72">
        <f t="shared" si="4"/>
        <v>426800</v>
      </c>
      <c r="U21" s="72">
        <f t="shared" si="4"/>
        <v>135600</v>
      </c>
      <c r="V21" s="72">
        <f t="shared" si="4"/>
        <v>145600</v>
      </c>
      <c r="W21" s="72">
        <f t="shared" si="4"/>
        <v>145600</v>
      </c>
      <c r="X21" s="72">
        <f t="shared" si="4"/>
        <v>361800</v>
      </c>
      <c r="Y21" s="72">
        <f t="shared" si="4"/>
        <v>140600</v>
      </c>
      <c r="Z21" s="72">
        <f t="shared" si="4"/>
        <v>130600</v>
      </c>
      <c r="AA21" s="64">
        <f t="shared" si="4"/>
        <v>90600</v>
      </c>
      <c r="AB21" s="133"/>
      <c r="AC21" s="130"/>
      <c r="AD21" s="28">
        <v>1662100</v>
      </c>
      <c r="AE21" s="27">
        <v>465250</v>
      </c>
      <c r="AF21" s="27">
        <v>150100</v>
      </c>
      <c r="AG21" s="27">
        <v>51950</v>
      </c>
      <c r="AH21" s="27">
        <v>263200</v>
      </c>
      <c r="AI21" s="27">
        <v>351750</v>
      </c>
      <c r="AJ21" s="27">
        <v>112300</v>
      </c>
      <c r="AK21" s="27">
        <v>154400</v>
      </c>
      <c r="AL21" s="27">
        <v>85050</v>
      </c>
      <c r="AM21" s="27">
        <v>468550</v>
      </c>
      <c r="AN21" s="27">
        <v>184200</v>
      </c>
      <c r="AO21" s="27">
        <v>147900</v>
      </c>
      <c r="AP21" s="27">
        <v>136450</v>
      </c>
      <c r="AQ21" s="27">
        <v>376550</v>
      </c>
      <c r="AR21" s="27">
        <v>152380</v>
      </c>
      <c r="AS21" s="27">
        <v>108700</v>
      </c>
      <c r="AT21" s="27">
        <v>115470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/>
      <c r="BM21" s="17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ht="12.75" customHeight="1">
      <c r="A22" s="26"/>
      <c r="B22" s="35">
        <v>1</v>
      </c>
      <c r="C22" s="34">
        <v>1</v>
      </c>
      <c r="D22" s="36" t="s">
        <v>15</v>
      </c>
      <c r="E22" s="32" t="s">
        <v>24</v>
      </c>
      <c r="F22" s="31">
        <v>100500</v>
      </c>
      <c r="G22" s="31"/>
      <c r="H22" s="31"/>
      <c r="I22" s="30"/>
      <c r="J22" s="29"/>
      <c r="K22" s="67">
        <f>L22+P22+T22+X22</f>
        <v>1850000</v>
      </c>
      <c r="L22" s="68">
        <f>SUM(M22:O22)</f>
        <v>345000</v>
      </c>
      <c r="M22" s="115">
        <v>85000</v>
      </c>
      <c r="N22" s="115">
        <v>120000</v>
      </c>
      <c r="O22" s="115">
        <v>140000</v>
      </c>
      <c r="P22" s="68">
        <f>SUM(Q22:S22)</f>
        <v>470000</v>
      </c>
      <c r="Q22" s="115">
        <v>160000</v>
      </c>
      <c r="R22" s="116">
        <v>150000</v>
      </c>
      <c r="S22" s="116">
        <v>160000</v>
      </c>
      <c r="T22" s="68">
        <f>SUM(U22:W22)</f>
        <v>465000</v>
      </c>
      <c r="U22" s="117">
        <v>170000</v>
      </c>
      <c r="V22" s="117">
        <v>150000</v>
      </c>
      <c r="W22" s="117">
        <v>145000</v>
      </c>
      <c r="X22" s="68">
        <f>SUM(Y22:AA22)</f>
        <v>570000</v>
      </c>
      <c r="Y22" s="117">
        <v>160000</v>
      </c>
      <c r="Z22" s="117">
        <v>180000</v>
      </c>
      <c r="AA22" s="117">
        <v>230000</v>
      </c>
      <c r="AB22" s="27">
        <v>2</v>
      </c>
      <c r="AC22" s="27">
        <v>0</v>
      </c>
      <c r="AD22" s="27">
        <v>317951000</v>
      </c>
      <c r="AE22" s="27">
        <v>64527100</v>
      </c>
      <c r="AF22" s="27">
        <v>17079000</v>
      </c>
      <c r="AG22" s="27">
        <v>25029200</v>
      </c>
      <c r="AH22" s="27">
        <v>22418900</v>
      </c>
      <c r="AI22" s="27">
        <v>81270100</v>
      </c>
      <c r="AJ22" s="27">
        <v>27090600</v>
      </c>
      <c r="AK22" s="27">
        <v>28930500</v>
      </c>
      <c r="AL22" s="27">
        <v>25249000</v>
      </c>
      <c r="AM22" s="27">
        <v>77491100</v>
      </c>
      <c r="AN22" s="27">
        <v>25626800</v>
      </c>
      <c r="AO22" s="27">
        <v>25227700</v>
      </c>
      <c r="AP22" s="27">
        <v>26636600</v>
      </c>
      <c r="AQ22" s="27">
        <v>94662700</v>
      </c>
      <c r="AR22" s="27">
        <v>27649400</v>
      </c>
      <c r="AS22" s="27">
        <v>27378200</v>
      </c>
      <c r="AT22" s="27">
        <v>39635100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146</v>
      </c>
      <c r="BM22" s="17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ht="12.75" hidden="1" customHeight="1">
      <c r="A23" s="26"/>
      <c r="B23" s="35">
        <v>1</v>
      </c>
      <c r="C23" s="34">
        <v>1</v>
      </c>
      <c r="D23" s="36" t="s">
        <v>15</v>
      </c>
      <c r="E23" s="32" t="s">
        <v>23</v>
      </c>
      <c r="F23" s="31">
        <v>100500</v>
      </c>
      <c r="G23" s="31"/>
      <c r="H23" s="31"/>
      <c r="I23" s="30"/>
      <c r="J23" s="29"/>
      <c r="K23" s="67">
        <f t="shared" ref="K23:K34" si="5">L23+P23+T23+X23</f>
        <v>0</v>
      </c>
      <c r="L23" s="68">
        <f t="shared" ref="L23:L31" si="6">SUM(M23:O23)</f>
        <v>0</v>
      </c>
      <c r="M23" s="69"/>
      <c r="N23" s="67"/>
      <c r="O23" s="67"/>
      <c r="P23" s="68">
        <f t="shared" ref="P23:P28" si="7">SUM(Q23:S23)</f>
        <v>0</v>
      </c>
      <c r="Q23" s="67"/>
      <c r="R23" s="67"/>
      <c r="S23" s="67"/>
      <c r="T23" s="68">
        <f t="shared" ref="T23:T34" si="8">SUM(U23:W23)</f>
        <v>0</v>
      </c>
      <c r="U23" s="67"/>
      <c r="V23" s="67"/>
      <c r="W23" s="67"/>
      <c r="X23" s="68">
        <f t="shared" ref="X23:X31" si="9">SUM(Y23:AA23)</f>
        <v>0</v>
      </c>
      <c r="Y23" s="105"/>
      <c r="Z23" s="67"/>
      <c r="AA23" s="70"/>
      <c r="AB23" s="27">
        <v>2</v>
      </c>
      <c r="AC23" s="27">
        <v>0</v>
      </c>
      <c r="AD23" s="27">
        <v>4192000</v>
      </c>
      <c r="AE23" s="27">
        <v>727400</v>
      </c>
      <c r="AF23" s="27">
        <v>134200</v>
      </c>
      <c r="AG23" s="27">
        <v>147100</v>
      </c>
      <c r="AH23" s="27">
        <v>446100</v>
      </c>
      <c r="AI23" s="27">
        <v>880000</v>
      </c>
      <c r="AJ23" s="27">
        <v>285000</v>
      </c>
      <c r="AK23" s="27">
        <v>271000</v>
      </c>
      <c r="AL23" s="27">
        <v>324000</v>
      </c>
      <c r="AM23" s="27">
        <v>1436500</v>
      </c>
      <c r="AN23" s="27">
        <v>1122000</v>
      </c>
      <c r="AO23" s="27">
        <v>201000</v>
      </c>
      <c r="AP23" s="27">
        <v>113500</v>
      </c>
      <c r="AQ23" s="27">
        <v>1148100</v>
      </c>
      <c r="AR23" s="27">
        <v>414000</v>
      </c>
      <c r="AS23" s="27">
        <v>627500</v>
      </c>
      <c r="AT23" s="27">
        <v>106600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146</v>
      </c>
      <c r="BM23" s="17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ht="12.75" hidden="1" customHeight="1">
      <c r="A24" s="26"/>
      <c r="B24" s="35">
        <v>1</v>
      </c>
      <c r="C24" s="34">
        <v>1</v>
      </c>
      <c r="D24" s="36" t="s">
        <v>15</v>
      </c>
      <c r="E24" s="32" t="s">
        <v>22</v>
      </c>
      <c r="F24" s="31">
        <v>100500</v>
      </c>
      <c r="G24" s="31"/>
      <c r="H24" s="31"/>
      <c r="I24" s="30"/>
      <c r="J24" s="29"/>
      <c r="K24" s="67">
        <f t="shared" si="5"/>
        <v>0</v>
      </c>
      <c r="L24" s="68">
        <f t="shared" si="6"/>
        <v>0</v>
      </c>
      <c r="M24" s="69"/>
      <c r="N24" s="67"/>
      <c r="O24" s="67"/>
      <c r="P24" s="68">
        <f t="shared" si="7"/>
        <v>0</v>
      </c>
      <c r="Q24" s="67"/>
      <c r="R24" s="67"/>
      <c r="S24" s="67"/>
      <c r="T24" s="68">
        <f t="shared" si="8"/>
        <v>0</v>
      </c>
      <c r="U24" s="67"/>
      <c r="V24" s="67"/>
      <c r="W24" s="67"/>
      <c r="X24" s="68">
        <f t="shared" si="9"/>
        <v>0</v>
      </c>
      <c r="Y24" s="105"/>
      <c r="Z24" s="67"/>
      <c r="AA24" s="70"/>
      <c r="AB24" s="27">
        <v>2</v>
      </c>
      <c r="AC24" s="27">
        <v>0</v>
      </c>
      <c r="AD24" s="27">
        <v>2180000</v>
      </c>
      <c r="AE24" s="27">
        <v>180200</v>
      </c>
      <c r="AF24" s="27">
        <v>50500</v>
      </c>
      <c r="AG24" s="27">
        <v>30500</v>
      </c>
      <c r="AH24" s="27">
        <v>99200</v>
      </c>
      <c r="AI24" s="27">
        <v>452000</v>
      </c>
      <c r="AJ24" s="27">
        <v>224800</v>
      </c>
      <c r="AK24" s="27">
        <v>110300</v>
      </c>
      <c r="AL24" s="27">
        <v>116900</v>
      </c>
      <c r="AM24" s="27">
        <v>1380300</v>
      </c>
      <c r="AN24" s="27">
        <v>1124000</v>
      </c>
      <c r="AO24" s="27">
        <v>181300</v>
      </c>
      <c r="AP24" s="27">
        <v>75000</v>
      </c>
      <c r="AQ24" s="27">
        <v>167500</v>
      </c>
      <c r="AR24" s="27">
        <v>94000</v>
      </c>
      <c r="AS24" s="27">
        <v>29400</v>
      </c>
      <c r="AT24" s="27">
        <v>44100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146</v>
      </c>
      <c r="BM24" s="17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ht="12.75" hidden="1" customHeight="1">
      <c r="A25" s="26"/>
      <c r="B25" s="35">
        <v>1</v>
      </c>
      <c r="C25" s="34">
        <v>1</v>
      </c>
      <c r="D25" s="36" t="s">
        <v>15</v>
      </c>
      <c r="E25" s="32" t="s">
        <v>21</v>
      </c>
      <c r="F25" s="31">
        <v>100500</v>
      </c>
      <c r="G25" s="31"/>
      <c r="H25" s="31"/>
      <c r="I25" s="30"/>
      <c r="J25" s="29"/>
      <c r="K25" s="67">
        <f t="shared" si="5"/>
        <v>0</v>
      </c>
      <c r="L25" s="68">
        <f t="shared" si="6"/>
        <v>0</v>
      </c>
      <c r="M25" s="69"/>
      <c r="N25" s="67"/>
      <c r="O25" s="67"/>
      <c r="P25" s="68">
        <f t="shared" si="7"/>
        <v>0</v>
      </c>
      <c r="Q25" s="67"/>
      <c r="R25" s="67"/>
      <c r="S25" s="67"/>
      <c r="T25" s="68">
        <f t="shared" si="8"/>
        <v>0</v>
      </c>
      <c r="U25" s="67"/>
      <c r="V25" s="67"/>
      <c r="W25" s="67"/>
      <c r="X25" s="68">
        <f t="shared" si="9"/>
        <v>0</v>
      </c>
      <c r="Y25" s="105"/>
      <c r="Z25" s="67"/>
      <c r="AA25" s="70"/>
      <c r="AB25" s="27">
        <v>2</v>
      </c>
      <c r="AC25" s="27">
        <v>0</v>
      </c>
      <c r="AD25" s="27">
        <v>11360000</v>
      </c>
      <c r="AE25" s="27">
        <v>2110000</v>
      </c>
      <c r="AF25" s="27">
        <v>360000</v>
      </c>
      <c r="AG25" s="27">
        <v>550000</v>
      </c>
      <c r="AH25" s="27">
        <v>1200000</v>
      </c>
      <c r="AI25" s="27">
        <v>4140000</v>
      </c>
      <c r="AJ25" s="27">
        <v>2450000</v>
      </c>
      <c r="AK25" s="27">
        <v>790000</v>
      </c>
      <c r="AL25" s="27">
        <v>900000</v>
      </c>
      <c r="AM25" s="27">
        <v>2540000</v>
      </c>
      <c r="AN25" s="27">
        <v>1850000</v>
      </c>
      <c r="AO25" s="27">
        <v>350000</v>
      </c>
      <c r="AP25" s="27">
        <v>340000</v>
      </c>
      <c r="AQ25" s="27">
        <v>2570000</v>
      </c>
      <c r="AR25" s="27">
        <v>1800000</v>
      </c>
      <c r="AS25" s="27">
        <v>440000</v>
      </c>
      <c r="AT25" s="27">
        <v>330000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146</v>
      </c>
      <c r="BM25" s="17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ht="12.75" hidden="1" customHeight="1">
      <c r="A26" s="26"/>
      <c r="B26" s="35">
        <v>1</v>
      </c>
      <c r="C26" s="34">
        <v>1</v>
      </c>
      <c r="D26" s="36" t="s">
        <v>15</v>
      </c>
      <c r="E26" s="32" t="s">
        <v>20</v>
      </c>
      <c r="F26" s="31">
        <v>100500</v>
      </c>
      <c r="G26" s="31"/>
      <c r="H26" s="31"/>
      <c r="I26" s="30"/>
      <c r="J26" s="29"/>
      <c r="K26" s="67">
        <f t="shared" si="5"/>
        <v>0</v>
      </c>
      <c r="L26" s="68">
        <f t="shared" si="6"/>
        <v>0</v>
      </c>
      <c r="M26" s="69"/>
      <c r="N26" s="67"/>
      <c r="O26" s="67"/>
      <c r="P26" s="68">
        <f t="shared" si="7"/>
        <v>0</v>
      </c>
      <c r="Q26" s="67"/>
      <c r="R26" s="67"/>
      <c r="S26" s="67"/>
      <c r="T26" s="68">
        <f t="shared" si="8"/>
        <v>0</v>
      </c>
      <c r="U26" s="67"/>
      <c r="V26" s="67"/>
      <c r="W26" s="67"/>
      <c r="X26" s="68">
        <f t="shared" si="9"/>
        <v>0</v>
      </c>
      <c r="Y26" s="105"/>
      <c r="Z26" s="67"/>
      <c r="AA26" s="70"/>
      <c r="AB26" s="27">
        <v>2</v>
      </c>
      <c r="AC26" s="27">
        <v>0</v>
      </c>
      <c r="AD26" s="27">
        <v>4640000</v>
      </c>
      <c r="AE26" s="27">
        <v>875000</v>
      </c>
      <c r="AF26" s="27">
        <v>145000</v>
      </c>
      <c r="AG26" s="27">
        <v>230000</v>
      </c>
      <c r="AH26" s="27">
        <v>500000</v>
      </c>
      <c r="AI26" s="27">
        <v>1710000</v>
      </c>
      <c r="AJ26" s="27">
        <v>1020000</v>
      </c>
      <c r="AK26" s="27">
        <v>320000</v>
      </c>
      <c r="AL26" s="27">
        <v>370000</v>
      </c>
      <c r="AM26" s="27">
        <v>1050000</v>
      </c>
      <c r="AN26" s="27">
        <v>760000</v>
      </c>
      <c r="AO26" s="27">
        <v>150000</v>
      </c>
      <c r="AP26" s="27">
        <v>140000</v>
      </c>
      <c r="AQ26" s="27">
        <v>1005000</v>
      </c>
      <c r="AR26" s="27">
        <v>730000</v>
      </c>
      <c r="AS26" s="27">
        <v>175000</v>
      </c>
      <c r="AT26" s="27">
        <v>100000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146</v>
      </c>
      <c r="BM26" s="17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ht="12.75" hidden="1" customHeight="1">
      <c r="A27" s="26"/>
      <c r="B27" s="35">
        <v>1</v>
      </c>
      <c r="C27" s="34">
        <v>1</v>
      </c>
      <c r="D27" s="36" t="s">
        <v>15</v>
      </c>
      <c r="E27" s="32" t="s">
        <v>19</v>
      </c>
      <c r="F27" s="31">
        <v>100500</v>
      </c>
      <c r="G27" s="31"/>
      <c r="H27" s="31"/>
      <c r="I27" s="30"/>
      <c r="J27" s="29"/>
      <c r="K27" s="67">
        <f t="shared" si="5"/>
        <v>0</v>
      </c>
      <c r="L27" s="68">
        <f t="shared" si="6"/>
        <v>0</v>
      </c>
      <c r="M27" s="69"/>
      <c r="N27" s="67"/>
      <c r="O27" s="67"/>
      <c r="P27" s="68">
        <f t="shared" si="7"/>
        <v>0</v>
      </c>
      <c r="Q27" s="67"/>
      <c r="R27" s="67"/>
      <c r="S27" s="67"/>
      <c r="T27" s="68">
        <f t="shared" si="8"/>
        <v>0</v>
      </c>
      <c r="U27" s="67"/>
      <c r="V27" s="67"/>
      <c r="W27" s="67"/>
      <c r="X27" s="68">
        <f t="shared" si="9"/>
        <v>0</v>
      </c>
      <c r="Y27" s="105"/>
      <c r="Z27" s="67"/>
      <c r="AA27" s="70"/>
      <c r="AB27" s="27">
        <v>2</v>
      </c>
      <c r="AC27" s="27">
        <v>0</v>
      </c>
      <c r="AD27" s="27">
        <v>86500000</v>
      </c>
      <c r="AE27" s="27">
        <v>20700000</v>
      </c>
      <c r="AF27" s="27">
        <v>14250000</v>
      </c>
      <c r="AG27" s="27">
        <v>2900000</v>
      </c>
      <c r="AH27" s="27">
        <v>3550000</v>
      </c>
      <c r="AI27" s="27">
        <v>21300000</v>
      </c>
      <c r="AJ27" s="27">
        <v>15200000</v>
      </c>
      <c r="AK27" s="27">
        <v>2500000</v>
      </c>
      <c r="AL27" s="27">
        <v>3600000</v>
      </c>
      <c r="AM27" s="27">
        <v>21650000</v>
      </c>
      <c r="AN27" s="27">
        <v>15700000</v>
      </c>
      <c r="AO27" s="27">
        <v>3050000</v>
      </c>
      <c r="AP27" s="27">
        <v>2900000</v>
      </c>
      <c r="AQ27" s="27">
        <v>22850000</v>
      </c>
      <c r="AR27" s="27">
        <v>16000000</v>
      </c>
      <c r="AS27" s="27">
        <v>3200000</v>
      </c>
      <c r="AT27" s="27">
        <v>3650000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146</v>
      </c>
      <c r="BM27" s="17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ht="12.75" customHeight="1">
      <c r="A28" s="26"/>
      <c r="B28" s="35">
        <v>1</v>
      </c>
      <c r="C28" s="34">
        <v>1</v>
      </c>
      <c r="D28" s="36" t="s">
        <v>15</v>
      </c>
      <c r="E28" s="32" t="s">
        <v>18</v>
      </c>
      <c r="F28" s="31">
        <v>100500</v>
      </c>
      <c r="G28" s="31"/>
      <c r="H28" s="31"/>
      <c r="I28" s="30"/>
      <c r="J28" s="29"/>
      <c r="K28" s="67">
        <f t="shared" si="5"/>
        <v>1000000</v>
      </c>
      <c r="L28" s="68">
        <f t="shared" si="6"/>
        <v>235000</v>
      </c>
      <c r="M28" s="115">
        <v>0</v>
      </c>
      <c r="N28" s="115">
        <v>90000</v>
      </c>
      <c r="O28" s="115">
        <v>145000</v>
      </c>
      <c r="P28" s="68">
        <f t="shared" si="7"/>
        <v>160000</v>
      </c>
      <c r="Q28" s="67">
        <v>160000</v>
      </c>
      <c r="R28" s="67">
        <v>0</v>
      </c>
      <c r="S28" s="67">
        <v>0</v>
      </c>
      <c r="T28" s="68">
        <f t="shared" si="8"/>
        <v>605000</v>
      </c>
      <c r="U28" s="117">
        <v>175000</v>
      </c>
      <c r="V28" s="117">
        <v>180000</v>
      </c>
      <c r="W28" s="117">
        <v>250000</v>
      </c>
      <c r="X28" s="68">
        <f t="shared" si="9"/>
        <v>0</v>
      </c>
      <c r="Y28" s="105">
        <v>0</v>
      </c>
      <c r="Z28" s="67">
        <v>0</v>
      </c>
      <c r="AA28" s="70">
        <v>0</v>
      </c>
      <c r="AB28" s="27">
        <v>2</v>
      </c>
      <c r="AC28" s="27">
        <v>0</v>
      </c>
      <c r="AD28" s="27">
        <v>12099000</v>
      </c>
      <c r="AE28" s="27">
        <v>7620000</v>
      </c>
      <c r="AF28" s="27">
        <v>0</v>
      </c>
      <c r="AG28" s="27">
        <v>720000</v>
      </c>
      <c r="AH28" s="27">
        <v>6900000</v>
      </c>
      <c r="AI28" s="27">
        <v>1660000</v>
      </c>
      <c r="AJ28" s="27">
        <v>1400000</v>
      </c>
      <c r="AK28" s="27">
        <v>170000</v>
      </c>
      <c r="AL28" s="27">
        <v>90000</v>
      </c>
      <c r="AM28" s="27">
        <v>2272000</v>
      </c>
      <c r="AN28" s="27">
        <v>1950000</v>
      </c>
      <c r="AO28" s="27">
        <v>300000</v>
      </c>
      <c r="AP28" s="27">
        <v>22000</v>
      </c>
      <c r="AQ28" s="27">
        <v>547000</v>
      </c>
      <c r="AR28" s="27">
        <v>155000</v>
      </c>
      <c r="AS28" s="27">
        <v>200000</v>
      </c>
      <c r="AT28" s="27">
        <v>192000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146</v>
      </c>
      <c r="BM28" s="17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ht="12.75" customHeight="1">
      <c r="A29" s="26"/>
      <c r="B29" s="35">
        <v>1</v>
      </c>
      <c r="C29" s="34">
        <v>1</v>
      </c>
      <c r="D29" s="36" t="s">
        <v>15</v>
      </c>
      <c r="E29" s="32" t="s">
        <v>67</v>
      </c>
      <c r="F29" s="31">
        <v>100500</v>
      </c>
      <c r="G29" s="31"/>
      <c r="H29" s="31"/>
      <c r="I29" s="30"/>
      <c r="J29" s="29"/>
      <c r="K29" s="67">
        <f t="shared" si="5"/>
        <v>400000</v>
      </c>
      <c r="L29" s="68">
        <f t="shared" si="6"/>
        <v>40000</v>
      </c>
      <c r="M29" s="115">
        <v>10000</v>
      </c>
      <c r="N29" s="115">
        <v>15000</v>
      </c>
      <c r="O29" s="115">
        <v>15000</v>
      </c>
      <c r="P29" s="68">
        <f t="shared" ref="P29:P31" si="10">SUM(Q29:S29)</f>
        <v>65000</v>
      </c>
      <c r="Q29" s="67">
        <v>20000</v>
      </c>
      <c r="R29" s="67">
        <v>20000</v>
      </c>
      <c r="S29" s="67">
        <v>25000</v>
      </c>
      <c r="T29" s="68">
        <f t="shared" si="8"/>
        <v>120000</v>
      </c>
      <c r="U29" s="117">
        <v>30000</v>
      </c>
      <c r="V29" s="117">
        <v>40000</v>
      </c>
      <c r="W29" s="117">
        <v>50000</v>
      </c>
      <c r="X29" s="68">
        <f t="shared" si="9"/>
        <v>175000</v>
      </c>
      <c r="Y29" s="105">
        <v>55000</v>
      </c>
      <c r="Z29" s="67">
        <v>65000</v>
      </c>
      <c r="AA29" s="70">
        <v>55000</v>
      </c>
      <c r="AB29" s="27">
        <v>2</v>
      </c>
      <c r="AC29" s="27">
        <v>0</v>
      </c>
      <c r="AD29" s="27">
        <v>200000</v>
      </c>
      <c r="AE29" s="27">
        <v>20000</v>
      </c>
      <c r="AF29" s="27">
        <v>0</v>
      </c>
      <c r="AG29" s="27">
        <v>0</v>
      </c>
      <c r="AH29" s="27">
        <v>20000</v>
      </c>
      <c r="AI29" s="27">
        <v>20000</v>
      </c>
      <c r="AJ29" s="27">
        <v>0</v>
      </c>
      <c r="AK29" s="27">
        <v>0</v>
      </c>
      <c r="AL29" s="27">
        <v>20000</v>
      </c>
      <c r="AM29" s="27">
        <v>40000</v>
      </c>
      <c r="AN29" s="27">
        <v>0</v>
      </c>
      <c r="AO29" s="27">
        <v>0</v>
      </c>
      <c r="AP29" s="27">
        <v>40000</v>
      </c>
      <c r="AQ29" s="27">
        <v>120000</v>
      </c>
      <c r="AR29" s="27">
        <v>0</v>
      </c>
      <c r="AS29" s="27">
        <v>0</v>
      </c>
      <c r="AT29" s="27">
        <v>120000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146</v>
      </c>
      <c r="BM29" s="17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ht="12.75" customHeight="1">
      <c r="A30" s="26"/>
      <c r="B30" s="35">
        <v>1</v>
      </c>
      <c r="C30" s="34">
        <v>1</v>
      </c>
      <c r="D30" s="36" t="s">
        <v>15</v>
      </c>
      <c r="E30" s="32" t="s">
        <v>68</v>
      </c>
      <c r="F30" s="31">
        <v>100500</v>
      </c>
      <c r="G30" s="31"/>
      <c r="H30" s="31"/>
      <c r="I30" s="30"/>
      <c r="J30" s="29"/>
      <c r="K30" s="67">
        <f t="shared" si="5"/>
        <v>2600000</v>
      </c>
      <c r="L30" s="68">
        <f t="shared" si="6"/>
        <v>900000</v>
      </c>
      <c r="M30" s="115">
        <v>150000</v>
      </c>
      <c r="N30" s="115">
        <v>400000</v>
      </c>
      <c r="O30" s="115">
        <v>350000</v>
      </c>
      <c r="P30" s="68">
        <f t="shared" si="10"/>
        <v>650000</v>
      </c>
      <c r="Q30" s="115">
        <v>250000</v>
      </c>
      <c r="R30" s="116">
        <v>250000</v>
      </c>
      <c r="S30" s="116">
        <v>150000</v>
      </c>
      <c r="T30" s="68">
        <f t="shared" si="8"/>
        <v>620000</v>
      </c>
      <c r="U30" s="67">
        <v>250000</v>
      </c>
      <c r="V30" s="67">
        <v>170000</v>
      </c>
      <c r="W30" s="67">
        <v>200000</v>
      </c>
      <c r="X30" s="68">
        <f t="shared" si="9"/>
        <v>430000</v>
      </c>
      <c r="Y30" s="117">
        <v>230000</v>
      </c>
      <c r="Z30" s="117">
        <v>150000</v>
      </c>
      <c r="AA30" s="117">
        <v>50000</v>
      </c>
      <c r="AB30" s="27">
        <v>2</v>
      </c>
      <c r="AC30" s="27">
        <v>0</v>
      </c>
      <c r="AD30" s="27">
        <v>11776000</v>
      </c>
      <c r="AE30" s="27">
        <v>2440000</v>
      </c>
      <c r="AF30" s="27">
        <v>430000</v>
      </c>
      <c r="AG30" s="27">
        <v>980000</v>
      </c>
      <c r="AH30" s="27">
        <v>1030000</v>
      </c>
      <c r="AI30" s="27">
        <v>2710000</v>
      </c>
      <c r="AJ30" s="27">
        <v>1080000</v>
      </c>
      <c r="AK30" s="27">
        <v>780000</v>
      </c>
      <c r="AL30" s="27">
        <v>850000</v>
      </c>
      <c r="AM30" s="27">
        <v>2860000</v>
      </c>
      <c r="AN30" s="27">
        <v>1160000</v>
      </c>
      <c r="AO30" s="27">
        <v>840000</v>
      </c>
      <c r="AP30" s="27">
        <v>860000</v>
      </c>
      <c r="AQ30" s="27">
        <v>3766000</v>
      </c>
      <c r="AR30" s="27">
        <v>910000</v>
      </c>
      <c r="AS30" s="27">
        <v>846000</v>
      </c>
      <c r="AT30" s="27">
        <v>2010000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146</v>
      </c>
      <c r="BM30" s="17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ht="12.75" customHeight="1">
      <c r="A31" s="26"/>
      <c r="B31" s="35">
        <v>1</v>
      </c>
      <c r="C31" s="34">
        <v>1</v>
      </c>
      <c r="D31" s="36" t="s">
        <v>15</v>
      </c>
      <c r="E31" s="32" t="s">
        <v>69</v>
      </c>
      <c r="F31" s="31">
        <v>100500</v>
      </c>
      <c r="G31" s="31"/>
      <c r="H31" s="31"/>
      <c r="I31" s="30"/>
      <c r="J31" s="29"/>
      <c r="K31" s="67">
        <f t="shared" si="5"/>
        <v>3400000</v>
      </c>
      <c r="L31" s="68">
        <f t="shared" si="6"/>
        <v>110000</v>
      </c>
      <c r="M31" s="118">
        <v>40000</v>
      </c>
      <c r="N31" s="118">
        <v>50000</v>
      </c>
      <c r="O31" s="118">
        <v>20000</v>
      </c>
      <c r="P31" s="68">
        <f t="shared" si="10"/>
        <v>120000</v>
      </c>
      <c r="Q31" s="67">
        <v>20000</v>
      </c>
      <c r="R31" s="67">
        <v>50000</v>
      </c>
      <c r="S31" s="67">
        <v>50000</v>
      </c>
      <c r="T31" s="68">
        <f t="shared" si="8"/>
        <v>820000</v>
      </c>
      <c r="U31" s="119">
        <v>60000</v>
      </c>
      <c r="V31" s="119">
        <v>160000</v>
      </c>
      <c r="W31" s="119">
        <v>600000</v>
      </c>
      <c r="X31" s="68">
        <f t="shared" si="9"/>
        <v>2350000</v>
      </c>
      <c r="Y31" s="105">
        <v>700000</v>
      </c>
      <c r="Z31" s="67">
        <v>1300000</v>
      </c>
      <c r="AA31" s="70">
        <v>350000</v>
      </c>
      <c r="AB31" s="27">
        <v>2</v>
      </c>
      <c r="AC31" s="27">
        <v>0</v>
      </c>
      <c r="AD31" s="27">
        <v>600000</v>
      </c>
      <c r="AE31" s="27">
        <v>87000</v>
      </c>
      <c r="AF31" s="27">
        <v>24000</v>
      </c>
      <c r="AG31" s="27">
        <v>30000</v>
      </c>
      <c r="AH31" s="27">
        <v>33000</v>
      </c>
      <c r="AI31" s="27">
        <v>134000</v>
      </c>
      <c r="AJ31" s="27">
        <v>24000</v>
      </c>
      <c r="AK31" s="27">
        <v>40000</v>
      </c>
      <c r="AL31" s="27">
        <v>70000</v>
      </c>
      <c r="AM31" s="27">
        <v>176000</v>
      </c>
      <c r="AN31" s="27">
        <v>75000</v>
      </c>
      <c r="AO31" s="27">
        <v>53000</v>
      </c>
      <c r="AP31" s="27">
        <v>48000</v>
      </c>
      <c r="AQ31" s="27">
        <v>203000</v>
      </c>
      <c r="AR31" s="27">
        <v>55000</v>
      </c>
      <c r="AS31" s="27">
        <v>80000</v>
      </c>
      <c r="AT31" s="27">
        <v>68000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146</v>
      </c>
      <c r="BM31" s="17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ht="12.75" hidden="1" customHeight="1">
      <c r="A32" s="26"/>
      <c r="B32" s="35">
        <v>1</v>
      </c>
      <c r="C32" s="34">
        <v>1</v>
      </c>
      <c r="D32" s="36" t="s">
        <v>15</v>
      </c>
      <c r="E32" s="32" t="s">
        <v>17</v>
      </c>
      <c r="F32" s="31">
        <v>100500</v>
      </c>
      <c r="G32" s="31"/>
      <c r="H32" s="31"/>
      <c r="I32" s="30"/>
      <c r="J32" s="29"/>
      <c r="K32" s="67">
        <f t="shared" si="5"/>
        <v>40000</v>
      </c>
      <c r="L32" s="68">
        <v>5500</v>
      </c>
      <c r="M32" s="69">
        <v>1500</v>
      </c>
      <c r="N32" s="67">
        <v>2000</v>
      </c>
      <c r="O32" s="67">
        <v>2000</v>
      </c>
      <c r="P32" s="68">
        <v>9000</v>
      </c>
      <c r="Q32" s="67">
        <v>1500</v>
      </c>
      <c r="R32" s="67">
        <v>3000</v>
      </c>
      <c r="S32" s="67">
        <v>4500</v>
      </c>
      <c r="T32" s="68">
        <f t="shared" si="8"/>
        <v>12000</v>
      </c>
      <c r="U32" s="67">
        <v>5000</v>
      </c>
      <c r="V32" s="67">
        <v>3500</v>
      </c>
      <c r="W32" s="67">
        <v>3500</v>
      </c>
      <c r="X32" s="68">
        <v>13500</v>
      </c>
      <c r="Y32" s="105">
        <v>4000</v>
      </c>
      <c r="Z32" s="67">
        <v>5000</v>
      </c>
      <c r="AA32" s="70">
        <v>4500</v>
      </c>
      <c r="AB32" s="27">
        <v>2</v>
      </c>
      <c r="AC32" s="27">
        <v>0</v>
      </c>
      <c r="AD32" s="27">
        <v>40000</v>
      </c>
      <c r="AE32" s="27">
        <v>5500</v>
      </c>
      <c r="AF32" s="27">
        <v>1500</v>
      </c>
      <c r="AG32" s="27">
        <v>2000</v>
      </c>
      <c r="AH32" s="27">
        <v>2000</v>
      </c>
      <c r="AI32" s="27">
        <v>9000</v>
      </c>
      <c r="AJ32" s="27">
        <v>1500</v>
      </c>
      <c r="AK32" s="27">
        <v>3000</v>
      </c>
      <c r="AL32" s="27">
        <v>4500</v>
      </c>
      <c r="AM32" s="27">
        <v>12000</v>
      </c>
      <c r="AN32" s="27">
        <v>5000</v>
      </c>
      <c r="AO32" s="27">
        <v>3500</v>
      </c>
      <c r="AP32" s="27">
        <v>3500</v>
      </c>
      <c r="AQ32" s="27">
        <v>13500</v>
      </c>
      <c r="AR32" s="27">
        <v>4000</v>
      </c>
      <c r="AS32" s="27">
        <v>5000</v>
      </c>
      <c r="AT32" s="27">
        <v>4500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146</v>
      </c>
      <c r="BM32" s="17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ht="12.75" hidden="1" customHeight="1">
      <c r="A33" s="26"/>
      <c r="B33" s="35">
        <v>1</v>
      </c>
      <c r="C33" s="34">
        <v>1</v>
      </c>
      <c r="D33" s="36" t="s">
        <v>15</v>
      </c>
      <c r="E33" s="32" t="s">
        <v>16</v>
      </c>
      <c r="F33" s="31">
        <v>100500</v>
      </c>
      <c r="G33" s="31"/>
      <c r="H33" s="31"/>
      <c r="I33" s="30"/>
      <c r="J33" s="29"/>
      <c r="K33" s="67">
        <f t="shared" si="5"/>
        <v>140000</v>
      </c>
      <c r="L33" s="68">
        <v>20500</v>
      </c>
      <c r="M33" s="69">
        <v>5500</v>
      </c>
      <c r="N33" s="67">
        <v>7000</v>
      </c>
      <c r="O33" s="67">
        <v>8000</v>
      </c>
      <c r="P33" s="68">
        <v>32000</v>
      </c>
      <c r="Q33" s="67">
        <v>6000</v>
      </c>
      <c r="R33" s="67">
        <v>10000</v>
      </c>
      <c r="S33" s="67">
        <v>16000</v>
      </c>
      <c r="T33" s="68">
        <f t="shared" si="8"/>
        <v>42000</v>
      </c>
      <c r="U33" s="67">
        <v>17000</v>
      </c>
      <c r="V33" s="67">
        <v>13000</v>
      </c>
      <c r="W33" s="67">
        <v>12000</v>
      </c>
      <c r="X33" s="68">
        <v>45500</v>
      </c>
      <c r="Y33" s="105">
        <v>13000</v>
      </c>
      <c r="Z33" s="67">
        <v>18000</v>
      </c>
      <c r="AA33" s="70">
        <v>14500</v>
      </c>
      <c r="AB33" s="27">
        <v>2</v>
      </c>
      <c r="AC33" s="27">
        <v>0</v>
      </c>
      <c r="AD33" s="27">
        <v>140000</v>
      </c>
      <c r="AE33" s="27">
        <v>20500</v>
      </c>
      <c r="AF33" s="27">
        <v>5500</v>
      </c>
      <c r="AG33" s="27">
        <v>7000</v>
      </c>
      <c r="AH33" s="27">
        <v>8000</v>
      </c>
      <c r="AI33" s="27">
        <v>32000</v>
      </c>
      <c r="AJ33" s="27">
        <v>6000</v>
      </c>
      <c r="AK33" s="27">
        <v>10000</v>
      </c>
      <c r="AL33" s="27">
        <v>16000</v>
      </c>
      <c r="AM33" s="27">
        <v>42000</v>
      </c>
      <c r="AN33" s="27">
        <v>17000</v>
      </c>
      <c r="AO33" s="27">
        <v>13000</v>
      </c>
      <c r="AP33" s="27">
        <v>12000</v>
      </c>
      <c r="AQ33" s="27">
        <v>45500</v>
      </c>
      <c r="AR33" s="27">
        <v>13000</v>
      </c>
      <c r="AS33" s="27">
        <v>18000</v>
      </c>
      <c r="AT33" s="27">
        <v>14500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146</v>
      </c>
      <c r="BM33" s="17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ht="12.75" hidden="1" customHeight="1">
      <c r="A34" s="26"/>
      <c r="B34" s="35">
        <v>1</v>
      </c>
      <c r="C34" s="34">
        <v>1</v>
      </c>
      <c r="D34" s="36" t="s">
        <v>15</v>
      </c>
      <c r="E34" s="32" t="s">
        <v>14</v>
      </c>
      <c r="F34" s="31">
        <v>100500</v>
      </c>
      <c r="G34" s="31"/>
      <c r="H34" s="31"/>
      <c r="I34" s="30"/>
      <c r="J34" s="29"/>
      <c r="K34" s="67">
        <f t="shared" si="5"/>
        <v>80000</v>
      </c>
      <c r="L34" s="68">
        <v>11000</v>
      </c>
      <c r="M34" s="69">
        <v>3000</v>
      </c>
      <c r="N34" s="67">
        <v>4000</v>
      </c>
      <c r="O34" s="67">
        <v>4000</v>
      </c>
      <c r="P34" s="68">
        <v>18000</v>
      </c>
      <c r="Q34" s="67">
        <v>3000</v>
      </c>
      <c r="R34" s="67">
        <v>6000</v>
      </c>
      <c r="S34" s="67">
        <v>9000</v>
      </c>
      <c r="T34" s="68">
        <f t="shared" si="8"/>
        <v>24000</v>
      </c>
      <c r="U34" s="67">
        <v>10000</v>
      </c>
      <c r="V34" s="67">
        <v>7000</v>
      </c>
      <c r="W34" s="67">
        <v>7000</v>
      </c>
      <c r="X34" s="68">
        <v>27000</v>
      </c>
      <c r="Y34" s="105">
        <v>8000</v>
      </c>
      <c r="Z34" s="67">
        <v>10000</v>
      </c>
      <c r="AA34" s="70">
        <v>9000</v>
      </c>
      <c r="AB34" s="27">
        <v>2</v>
      </c>
      <c r="AC34" s="27">
        <v>0</v>
      </c>
      <c r="AD34" s="27">
        <v>80000</v>
      </c>
      <c r="AE34" s="27">
        <v>11000</v>
      </c>
      <c r="AF34" s="27">
        <v>3000</v>
      </c>
      <c r="AG34" s="27">
        <v>4000</v>
      </c>
      <c r="AH34" s="27">
        <v>4000</v>
      </c>
      <c r="AI34" s="27">
        <v>18000</v>
      </c>
      <c r="AJ34" s="27">
        <v>3000</v>
      </c>
      <c r="AK34" s="27">
        <v>6000</v>
      </c>
      <c r="AL34" s="27">
        <v>9000</v>
      </c>
      <c r="AM34" s="27">
        <v>24000</v>
      </c>
      <c r="AN34" s="27">
        <v>10000</v>
      </c>
      <c r="AO34" s="27">
        <v>7000</v>
      </c>
      <c r="AP34" s="27">
        <v>7000</v>
      </c>
      <c r="AQ34" s="27">
        <v>27000</v>
      </c>
      <c r="AR34" s="27">
        <v>8000</v>
      </c>
      <c r="AS34" s="27">
        <v>10000</v>
      </c>
      <c r="AT34" s="27">
        <v>9000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146</v>
      </c>
      <c r="BM34" s="17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ht="12.75" customHeight="1">
      <c r="A35" s="26"/>
      <c r="B35" s="131" t="s">
        <v>7</v>
      </c>
      <c r="C35" s="131"/>
      <c r="D35" s="131"/>
      <c r="E35" s="131"/>
      <c r="F35" s="131"/>
      <c r="G35" s="131"/>
      <c r="H35" s="131"/>
      <c r="I35" s="131"/>
      <c r="J35" s="132"/>
      <c r="K35" s="57">
        <f>K22+K28+K29+K30+K31</f>
        <v>9250000</v>
      </c>
      <c r="L35" s="64">
        <f t="shared" ref="L35:AA35" si="11">L22+L28+L29+L30+L31</f>
        <v>1630000</v>
      </c>
      <c r="M35" s="57">
        <f t="shared" si="11"/>
        <v>285000</v>
      </c>
      <c r="N35" s="57">
        <f t="shared" si="11"/>
        <v>675000</v>
      </c>
      <c r="O35" s="57">
        <f t="shared" si="11"/>
        <v>670000</v>
      </c>
      <c r="P35" s="64">
        <f t="shared" si="11"/>
        <v>1465000</v>
      </c>
      <c r="Q35" s="57">
        <f t="shared" si="11"/>
        <v>610000</v>
      </c>
      <c r="R35" s="57">
        <f t="shared" si="11"/>
        <v>470000</v>
      </c>
      <c r="S35" s="57">
        <f t="shared" si="11"/>
        <v>385000</v>
      </c>
      <c r="T35" s="64">
        <f t="shared" si="11"/>
        <v>2630000</v>
      </c>
      <c r="U35" s="57">
        <f t="shared" si="11"/>
        <v>685000</v>
      </c>
      <c r="V35" s="57">
        <f t="shared" si="11"/>
        <v>700000</v>
      </c>
      <c r="W35" s="57">
        <f t="shared" si="11"/>
        <v>1245000</v>
      </c>
      <c r="X35" s="64">
        <f t="shared" si="11"/>
        <v>3525000</v>
      </c>
      <c r="Y35" s="107">
        <f t="shared" si="11"/>
        <v>1145000</v>
      </c>
      <c r="Z35" s="57">
        <f t="shared" si="11"/>
        <v>1695000</v>
      </c>
      <c r="AA35" s="57">
        <f t="shared" si="11"/>
        <v>685000</v>
      </c>
      <c r="AB35" s="130"/>
      <c r="AC35" s="130"/>
      <c r="AD35" s="28">
        <v>467958000</v>
      </c>
      <c r="AE35" s="27">
        <v>103221500</v>
      </c>
      <c r="AF35" s="27">
        <v>32647400</v>
      </c>
      <c r="AG35" s="27">
        <v>31794900</v>
      </c>
      <c r="AH35" s="27">
        <v>38779200</v>
      </c>
      <c r="AI35" s="27">
        <v>117178600</v>
      </c>
      <c r="AJ35" s="27">
        <v>50353900</v>
      </c>
      <c r="AK35" s="27">
        <v>34201800</v>
      </c>
      <c r="AL35" s="27">
        <v>32622900</v>
      </c>
      <c r="AM35" s="27">
        <v>115248900</v>
      </c>
      <c r="AN35" s="27">
        <v>51442800</v>
      </c>
      <c r="AO35" s="27">
        <v>31588500</v>
      </c>
      <c r="AP35" s="27">
        <v>32217600</v>
      </c>
      <c r="AQ35" s="27">
        <v>132309000</v>
      </c>
      <c r="AR35" s="27">
        <v>49932400</v>
      </c>
      <c r="AS35" s="27">
        <v>34639100</v>
      </c>
      <c r="AT35" s="27">
        <v>47737500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/>
      <c r="BM35" s="17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ht="13.5" hidden="1" customHeight="1">
      <c r="A36" s="26"/>
      <c r="B36" s="35">
        <v>1</v>
      </c>
      <c r="C36" s="34">
        <v>1</v>
      </c>
      <c r="D36" s="59" t="s">
        <v>66</v>
      </c>
      <c r="E36" s="58" t="s">
        <v>71</v>
      </c>
      <c r="F36" s="31">
        <v>100500</v>
      </c>
      <c r="G36" s="31"/>
      <c r="H36" s="31"/>
      <c r="I36" s="30"/>
      <c r="J36" s="29"/>
      <c r="K36" s="57">
        <f>P36</f>
        <v>0</v>
      </c>
      <c r="L36" s="68">
        <v>0</v>
      </c>
      <c r="M36" s="69">
        <v>0</v>
      </c>
      <c r="N36" s="67">
        <v>0</v>
      </c>
      <c r="O36" s="67">
        <v>0</v>
      </c>
      <c r="P36" s="64">
        <f>Q36+R36+S36</f>
        <v>0</v>
      </c>
      <c r="Q36" s="67">
        <v>0</v>
      </c>
      <c r="R36" s="67">
        <v>0</v>
      </c>
      <c r="S36" s="67">
        <v>0</v>
      </c>
      <c r="T36" s="68">
        <v>0</v>
      </c>
      <c r="U36" s="67">
        <v>0</v>
      </c>
      <c r="V36" s="67">
        <v>0</v>
      </c>
      <c r="W36" s="67">
        <v>0</v>
      </c>
      <c r="X36" s="68">
        <v>0</v>
      </c>
      <c r="Y36" s="105">
        <v>0</v>
      </c>
      <c r="Z36" s="67">
        <v>0</v>
      </c>
      <c r="AA36" s="70">
        <v>0</v>
      </c>
      <c r="AB36" s="27">
        <v>2</v>
      </c>
      <c r="AC36" s="27">
        <v>0</v>
      </c>
      <c r="AD36" s="27">
        <v>1300000</v>
      </c>
      <c r="AE36" s="27">
        <v>192000</v>
      </c>
      <c r="AF36" s="27">
        <v>52000</v>
      </c>
      <c r="AG36" s="27">
        <v>65000</v>
      </c>
      <c r="AH36" s="27">
        <v>75000</v>
      </c>
      <c r="AI36" s="27">
        <v>295000</v>
      </c>
      <c r="AJ36" s="27">
        <v>55000</v>
      </c>
      <c r="AK36" s="27">
        <v>90000</v>
      </c>
      <c r="AL36" s="27">
        <v>150000</v>
      </c>
      <c r="AM36" s="27">
        <v>385000</v>
      </c>
      <c r="AN36" s="27">
        <v>165000</v>
      </c>
      <c r="AO36" s="27">
        <v>115000</v>
      </c>
      <c r="AP36" s="27">
        <v>105000</v>
      </c>
      <c r="AQ36" s="27">
        <v>428000</v>
      </c>
      <c r="AR36" s="27">
        <v>125000</v>
      </c>
      <c r="AS36" s="27">
        <v>170000</v>
      </c>
      <c r="AT36" s="27">
        <v>133000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146</v>
      </c>
      <c r="BM36" s="17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ht="12.75" hidden="1" customHeight="1">
      <c r="A37" s="26"/>
      <c r="B37" s="131" t="s">
        <v>7</v>
      </c>
      <c r="C37" s="131"/>
      <c r="D37" s="131"/>
      <c r="E37" s="131"/>
      <c r="F37" s="131"/>
      <c r="G37" s="131"/>
      <c r="H37" s="131"/>
      <c r="I37" s="131"/>
      <c r="J37" s="132"/>
      <c r="K37" s="57">
        <f>K36</f>
        <v>0</v>
      </c>
      <c r="L37" s="72">
        <f t="shared" ref="L37:N37" si="12">L36</f>
        <v>0</v>
      </c>
      <c r="M37" s="71">
        <f t="shared" si="12"/>
        <v>0</v>
      </c>
      <c r="N37" s="71">
        <f t="shared" si="12"/>
        <v>0</v>
      </c>
      <c r="O37" s="71">
        <f t="shared" ref="O37" si="13">O36</f>
        <v>0</v>
      </c>
      <c r="P37" s="64">
        <f>Q37+R37+S37</f>
        <v>0</v>
      </c>
      <c r="Q37" s="71">
        <f t="shared" ref="Q37" si="14">Q36</f>
        <v>0</v>
      </c>
      <c r="R37" s="71">
        <f t="shared" ref="R37" si="15">R36</f>
        <v>0</v>
      </c>
      <c r="S37" s="71">
        <f t="shared" ref="S37" si="16">S36</f>
        <v>0</v>
      </c>
      <c r="T37" s="72">
        <f t="shared" ref="T37" si="17">T36</f>
        <v>0</v>
      </c>
      <c r="U37" s="71">
        <f t="shared" ref="U37" si="18">U36</f>
        <v>0</v>
      </c>
      <c r="V37" s="71">
        <f t="shared" ref="V37" si="19">V36</f>
        <v>0</v>
      </c>
      <c r="W37" s="71">
        <f t="shared" ref="W37" si="20">W36</f>
        <v>0</v>
      </c>
      <c r="X37" s="72">
        <f t="shared" ref="X37" si="21">X36</f>
        <v>0</v>
      </c>
      <c r="Y37" s="106">
        <f t="shared" ref="Y37" si="22">Y36</f>
        <v>0</v>
      </c>
      <c r="Z37" s="71">
        <f t="shared" ref="Z37" si="23">Z36</f>
        <v>0</v>
      </c>
      <c r="AA37" s="57">
        <f t="shared" ref="AA37" si="24">AA36</f>
        <v>0</v>
      </c>
      <c r="AB37" s="133"/>
      <c r="AC37" s="130"/>
      <c r="AD37" s="28">
        <v>4520000</v>
      </c>
      <c r="AE37" s="27">
        <v>648500</v>
      </c>
      <c r="AF37" s="27">
        <v>176500</v>
      </c>
      <c r="AG37" s="27">
        <v>221000</v>
      </c>
      <c r="AH37" s="27">
        <v>251000</v>
      </c>
      <c r="AI37" s="27">
        <v>1002000</v>
      </c>
      <c r="AJ37" s="27">
        <v>179500</v>
      </c>
      <c r="AK37" s="27">
        <v>309000</v>
      </c>
      <c r="AL37" s="27">
        <v>513500</v>
      </c>
      <c r="AM37" s="27">
        <v>1321000</v>
      </c>
      <c r="AN37" s="27">
        <v>560000</v>
      </c>
      <c r="AO37" s="27">
        <v>395500</v>
      </c>
      <c r="AP37" s="27">
        <v>365500</v>
      </c>
      <c r="AQ37" s="27">
        <v>1548500</v>
      </c>
      <c r="AR37" s="27">
        <v>427000</v>
      </c>
      <c r="AS37" s="27">
        <v>585000</v>
      </c>
      <c r="AT37" s="27">
        <v>536500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/>
      <c r="BM37" s="17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ht="12.75" hidden="1" customHeight="1">
      <c r="A38" s="26"/>
      <c r="B38" s="92"/>
      <c r="C38" s="92"/>
      <c r="D38" s="36" t="s">
        <v>13</v>
      </c>
      <c r="E38" s="99" t="s">
        <v>101</v>
      </c>
      <c r="F38" s="31">
        <v>100500</v>
      </c>
      <c r="G38" s="97"/>
      <c r="H38" s="97"/>
      <c r="I38" s="97"/>
      <c r="J38" s="98"/>
      <c r="K38" s="67">
        <f>P38+T38+X38</f>
        <v>0</v>
      </c>
      <c r="L38" s="101">
        <v>0</v>
      </c>
      <c r="M38" s="100">
        <v>0</v>
      </c>
      <c r="N38" s="100">
        <v>0</v>
      </c>
      <c r="O38" s="100">
        <v>0</v>
      </c>
      <c r="P38" s="68">
        <v>0</v>
      </c>
      <c r="Q38" s="100">
        <v>0</v>
      </c>
      <c r="R38" s="100">
        <v>0</v>
      </c>
      <c r="S38" s="100">
        <v>0</v>
      </c>
      <c r="T38" s="101">
        <v>0</v>
      </c>
      <c r="U38" s="100">
        <v>0</v>
      </c>
      <c r="V38" s="100">
        <v>0</v>
      </c>
      <c r="W38" s="100">
        <v>0</v>
      </c>
      <c r="X38" s="101">
        <f>SUM(Y38:AA38)</f>
        <v>0</v>
      </c>
      <c r="Y38" s="108">
        <v>0</v>
      </c>
      <c r="Z38" s="100">
        <v>0</v>
      </c>
      <c r="AA38" s="67">
        <v>0</v>
      </c>
      <c r="AB38" s="93"/>
      <c r="AC38" s="91"/>
      <c r="AD38" s="28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17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ht="12.75" hidden="1" customHeight="1">
      <c r="A39" s="26"/>
      <c r="B39" s="92"/>
      <c r="C39" s="92"/>
      <c r="D39" s="36" t="s">
        <v>13</v>
      </c>
      <c r="E39" s="99" t="s">
        <v>102</v>
      </c>
      <c r="F39" s="31">
        <v>100500</v>
      </c>
      <c r="G39" s="97"/>
      <c r="H39" s="97"/>
      <c r="I39" s="97"/>
      <c r="J39" s="98"/>
      <c r="K39" s="67">
        <f>P39+T39+X39</f>
        <v>0</v>
      </c>
      <c r="L39" s="101">
        <v>0</v>
      </c>
      <c r="M39" s="100">
        <v>0</v>
      </c>
      <c r="N39" s="100">
        <v>0</v>
      </c>
      <c r="O39" s="100">
        <v>0</v>
      </c>
      <c r="P39" s="68">
        <v>0</v>
      </c>
      <c r="Q39" s="100">
        <v>0</v>
      </c>
      <c r="R39" s="100">
        <v>0</v>
      </c>
      <c r="S39" s="100">
        <v>0</v>
      </c>
      <c r="T39" s="101">
        <v>0</v>
      </c>
      <c r="U39" s="100">
        <v>0</v>
      </c>
      <c r="V39" s="100">
        <v>0</v>
      </c>
      <c r="W39" s="100">
        <v>0</v>
      </c>
      <c r="X39" s="101">
        <f>SUM(Y39:AA39)</f>
        <v>0</v>
      </c>
      <c r="Y39" s="108">
        <v>0</v>
      </c>
      <c r="Z39" s="100">
        <v>0</v>
      </c>
      <c r="AA39" s="67">
        <v>0</v>
      </c>
      <c r="AB39" s="93"/>
      <c r="AC39" s="91"/>
      <c r="AD39" s="28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17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1:99" ht="12.75" hidden="1" customHeight="1">
      <c r="A40" s="26"/>
      <c r="B40" s="94"/>
      <c r="C40" s="94"/>
      <c r="D40" s="36" t="s">
        <v>13</v>
      </c>
      <c r="E40" s="113" t="s">
        <v>103</v>
      </c>
      <c r="F40" s="31">
        <v>100500</v>
      </c>
      <c r="G40" s="97"/>
      <c r="H40" s="97"/>
      <c r="I40" s="97"/>
      <c r="J40" s="98"/>
      <c r="K40" s="67">
        <f t="shared" ref="K40:K41" si="25">P40+T40+X40</f>
        <v>0</v>
      </c>
      <c r="L40" s="101">
        <v>0</v>
      </c>
      <c r="M40" s="100">
        <v>0</v>
      </c>
      <c r="N40" s="100">
        <v>0</v>
      </c>
      <c r="O40" s="100">
        <v>0</v>
      </c>
      <c r="P40" s="68">
        <v>0</v>
      </c>
      <c r="Q40" s="100">
        <v>0</v>
      </c>
      <c r="R40" s="100">
        <v>0</v>
      </c>
      <c r="S40" s="100">
        <v>0</v>
      </c>
      <c r="T40" s="101">
        <v>0</v>
      </c>
      <c r="U40" s="100">
        <v>0</v>
      </c>
      <c r="V40" s="100">
        <v>0</v>
      </c>
      <c r="W40" s="100">
        <v>0</v>
      </c>
      <c r="X40" s="101">
        <f t="shared" ref="X40:X41" si="26">SUM(Y40:AA40)</f>
        <v>0</v>
      </c>
      <c r="Y40" s="100">
        <v>0</v>
      </c>
      <c r="Z40" s="100">
        <v>0</v>
      </c>
      <c r="AA40" s="67">
        <v>0</v>
      </c>
      <c r="AB40" s="96"/>
      <c r="AC40" s="95"/>
      <c r="AD40" s="28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17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</row>
    <row r="41" spans="1:99" ht="12.75" hidden="1" customHeight="1">
      <c r="A41" s="26"/>
      <c r="B41" s="94"/>
      <c r="C41" s="94"/>
      <c r="D41" s="36" t="s">
        <v>13</v>
      </c>
      <c r="E41" s="113" t="s">
        <v>104</v>
      </c>
      <c r="F41" s="31">
        <v>100500</v>
      </c>
      <c r="G41" s="97"/>
      <c r="H41" s="97"/>
      <c r="I41" s="97"/>
      <c r="J41" s="98"/>
      <c r="K41" s="67">
        <f t="shared" si="25"/>
        <v>0</v>
      </c>
      <c r="L41" s="101">
        <v>0</v>
      </c>
      <c r="M41" s="100">
        <v>0</v>
      </c>
      <c r="N41" s="100">
        <v>0</v>
      </c>
      <c r="O41" s="100">
        <v>0</v>
      </c>
      <c r="P41" s="68">
        <v>0</v>
      </c>
      <c r="Q41" s="100">
        <v>0</v>
      </c>
      <c r="R41" s="100">
        <v>0</v>
      </c>
      <c r="S41" s="100">
        <v>0</v>
      </c>
      <c r="T41" s="101">
        <v>0</v>
      </c>
      <c r="U41" s="100">
        <v>0</v>
      </c>
      <c r="V41" s="100">
        <v>0</v>
      </c>
      <c r="W41" s="100">
        <v>0</v>
      </c>
      <c r="X41" s="101">
        <f t="shared" si="26"/>
        <v>0</v>
      </c>
      <c r="Y41" s="100">
        <v>0</v>
      </c>
      <c r="Z41" s="100">
        <v>0</v>
      </c>
      <c r="AA41" s="67">
        <v>0</v>
      </c>
      <c r="AB41" s="96"/>
      <c r="AC41" s="95"/>
      <c r="AD41" s="28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17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1:99" ht="12.75" customHeight="1">
      <c r="A42" s="26"/>
      <c r="B42" s="127"/>
      <c r="C42" s="127"/>
      <c r="D42" s="36" t="s">
        <v>13</v>
      </c>
      <c r="E42" s="163" t="s">
        <v>113</v>
      </c>
      <c r="F42" s="31">
        <v>100500</v>
      </c>
      <c r="G42" s="97"/>
      <c r="H42" s="97"/>
      <c r="I42" s="97"/>
      <c r="J42" s="98"/>
      <c r="K42" s="67">
        <f>L42+P42+T42+X42</f>
        <v>8500</v>
      </c>
      <c r="L42" s="68">
        <f>M42+N42+O42</f>
        <v>2200</v>
      </c>
      <c r="M42" s="67">
        <v>0</v>
      </c>
      <c r="N42" s="67">
        <v>2200</v>
      </c>
      <c r="O42" s="67">
        <v>0</v>
      </c>
      <c r="P42" s="68">
        <f>Q42+R42+S42</f>
        <v>2100</v>
      </c>
      <c r="Q42" s="67">
        <v>2100</v>
      </c>
      <c r="R42" s="67">
        <v>0</v>
      </c>
      <c r="S42" s="67">
        <v>0</v>
      </c>
      <c r="T42" s="68">
        <f>U42+V42+W42</f>
        <v>2100</v>
      </c>
      <c r="U42" s="67">
        <v>2100</v>
      </c>
      <c r="V42" s="67">
        <v>0</v>
      </c>
      <c r="W42" s="67">
        <v>0</v>
      </c>
      <c r="X42" s="68">
        <f>Y42+Z42+AA42</f>
        <v>2100</v>
      </c>
      <c r="Y42" s="67">
        <v>2100</v>
      </c>
      <c r="Z42" s="67">
        <v>0</v>
      </c>
      <c r="AA42" s="67">
        <v>0</v>
      </c>
      <c r="AB42" s="129"/>
      <c r="AC42" s="128"/>
      <c r="AD42" s="28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17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</row>
    <row r="43" spans="1:99" ht="12.75" customHeight="1">
      <c r="A43" s="26"/>
      <c r="B43" s="35">
        <v>1</v>
      </c>
      <c r="C43" s="34">
        <v>1</v>
      </c>
      <c r="D43" s="36" t="s">
        <v>13</v>
      </c>
      <c r="E43" s="58" t="s">
        <v>105</v>
      </c>
      <c r="F43" s="31">
        <v>100100</v>
      </c>
      <c r="G43" s="31"/>
      <c r="H43" s="31"/>
      <c r="I43" s="30"/>
      <c r="J43" s="29"/>
      <c r="K43" s="67">
        <f>L43+P43+T43+X43</f>
        <v>1632000</v>
      </c>
      <c r="L43" s="68">
        <f>SUM(M43:O43)</f>
        <v>408000</v>
      </c>
      <c r="M43" s="160">
        <v>136000</v>
      </c>
      <c r="N43" s="160">
        <v>136000</v>
      </c>
      <c r="O43" s="160">
        <v>136000</v>
      </c>
      <c r="P43" s="68">
        <f>SUM(Q43:S43)</f>
        <v>408000</v>
      </c>
      <c r="Q43" s="160">
        <v>136000</v>
      </c>
      <c r="R43" s="160">
        <v>136000</v>
      </c>
      <c r="S43" s="160">
        <v>136000</v>
      </c>
      <c r="T43" s="68">
        <f>SUM(U43:W43)</f>
        <v>408000</v>
      </c>
      <c r="U43" s="160">
        <v>136000</v>
      </c>
      <c r="V43" s="160">
        <v>136000</v>
      </c>
      <c r="W43" s="160">
        <v>136000</v>
      </c>
      <c r="X43" s="68">
        <f>SUM(Y43:AA43)</f>
        <v>408000</v>
      </c>
      <c r="Y43" s="160">
        <v>136000</v>
      </c>
      <c r="Z43" s="160">
        <v>136000</v>
      </c>
      <c r="AA43" s="160">
        <v>136000</v>
      </c>
      <c r="AB43" s="28">
        <v>2</v>
      </c>
      <c r="AC43" s="27">
        <v>0</v>
      </c>
      <c r="AD43" s="27">
        <v>3000000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1500000</v>
      </c>
      <c r="AN43" s="27">
        <v>0</v>
      </c>
      <c r="AO43" s="27">
        <v>200000</v>
      </c>
      <c r="AP43" s="27">
        <v>1300000</v>
      </c>
      <c r="AQ43" s="27">
        <v>1500000</v>
      </c>
      <c r="AR43" s="27">
        <v>500000</v>
      </c>
      <c r="AS43" s="27">
        <v>500000</v>
      </c>
      <c r="AT43" s="27">
        <v>500000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146</v>
      </c>
      <c r="BM43" s="17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1:99" ht="12.75" customHeight="1">
      <c r="A44" s="26"/>
      <c r="B44" s="35"/>
      <c r="C44" s="34"/>
      <c r="D44" s="36" t="s">
        <v>13</v>
      </c>
      <c r="E44" s="58" t="s">
        <v>106</v>
      </c>
      <c r="F44" s="31">
        <v>100100</v>
      </c>
      <c r="G44" s="31"/>
      <c r="H44" s="31"/>
      <c r="I44" s="30"/>
      <c r="J44" s="29"/>
      <c r="K44" s="67">
        <f>L44+P44+T44+X44</f>
        <v>4008900</v>
      </c>
      <c r="L44" s="68">
        <f>SUM(M44:O44)</f>
        <v>1002225</v>
      </c>
      <c r="M44" s="69">
        <v>1002225</v>
      </c>
      <c r="N44" s="160">
        <v>0</v>
      </c>
      <c r="O44" s="69">
        <v>0</v>
      </c>
      <c r="P44" s="68">
        <f>SUM(Q44:S44)</f>
        <v>1002225</v>
      </c>
      <c r="Q44" s="69">
        <v>1002225</v>
      </c>
      <c r="R44" s="69">
        <v>0</v>
      </c>
      <c r="S44" s="69">
        <v>0</v>
      </c>
      <c r="T44" s="68">
        <f>SUM(U44:W44)</f>
        <v>1002225</v>
      </c>
      <c r="U44" s="69">
        <v>1002225</v>
      </c>
      <c r="V44" s="69">
        <v>0</v>
      </c>
      <c r="W44" s="69">
        <v>0</v>
      </c>
      <c r="X44" s="68">
        <f>SUM(Y44:AA44)</f>
        <v>1002225</v>
      </c>
      <c r="Y44" s="69">
        <v>1002225</v>
      </c>
      <c r="Z44" s="69">
        <v>0</v>
      </c>
      <c r="AA44" s="69">
        <v>0</v>
      </c>
      <c r="AB44" s="28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17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</row>
    <row r="45" spans="1:99" ht="12.75" customHeight="1">
      <c r="A45" s="26"/>
      <c r="B45" s="35">
        <v>1</v>
      </c>
      <c r="C45" s="34">
        <v>1</v>
      </c>
      <c r="D45" s="36" t="s">
        <v>13</v>
      </c>
      <c r="E45" s="58" t="s">
        <v>107</v>
      </c>
      <c r="F45" s="31">
        <v>100300</v>
      </c>
      <c r="G45" s="31"/>
      <c r="H45" s="31"/>
      <c r="I45" s="30"/>
      <c r="J45" s="29"/>
      <c r="K45" s="67">
        <f t="shared" ref="K45:K49" si="27">L45+P45+T45+X45</f>
        <v>201100</v>
      </c>
      <c r="L45" s="68">
        <f t="shared" ref="L45:L49" si="28">SUM(M45:O45)</f>
        <v>50275</v>
      </c>
      <c r="M45" s="120">
        <v>50275</v>
      </c>
      <c r="N45" s="67">
        <v>0</v>
      </c>
      <c r="O45" s="67">
        <v>0</v>
      </c>
      <c r="P45" s="68">
        <f>SUM(Q45:S45)</f>
        <v>50275</v>
      </c>
      <c r="Q45" s="67">
        <v>50275</v>
      </c>
      <c r="R45" s="67">
        <v>0</v>
      </c>
      <c r="S45" s="67">
        <v>0</v>
      </c>
      <c r="T45" s="68">
        <f t="shared" ref="T45:T49" si="29">SUM(U45:W45)</f>
        <v>50275</v>
      </c>
      <c r="U45" s="67">
        <v>50275</v>
      </c>
      <c r="V45" s="67">
        <v>0</v>
      </c>
      <c r="W45" s="67">
        <v>0</v>
      </c>
      <c r="X45" s="68">
        <f t="shared" ref="X45:X49" si="30">SUM(Y45:AA45)</f>
        <v>50275</v>
      </c>
      <c r="Y45" s="105">
        <v>50275</v>
      </c>
      <c r="Z45" s="67">
        <v>0</v>
      </c>
      <c r="AA45" s="70">
        <v>0</v>
      </c>
      <c r="AB45" s="27">
        <v>2</v>
      </c>
      <c r="AC45" s="27">
        <v>0</v>
      </c>
      <c r="AD45" s="27">
        <v>4400000</v>
      </c>
      <c r="AE45" s="27">
        <v>1100000</v>
      </c>
      <c r="AF45" s="27">
        <v>50000</v>
      </c>
      <c r="AG45" s="27">
        <v>500000</v>
      </c>
      <c r="AH45" s="27">
        <v>550000</v>
      </c>
      <c r="AI45" s="27">
        <v>1100000</v>
      </c>
      <c r="AJ45" s="27">
        <v>450000</v>
      </c>
      <c r="AK45" s="27">
        <v>250000</v>
      </c>
      <c r="AL45" s="27">
        <v>400000</v>
      </c>
      <c r="AM45" s="27">
        <v>1100000</v>
      </c>
      <c r="AN45" s="27">
        <v>450000</v>
      </c>
      <c r="AO45" s="27">
        <v>250000</v>
      </c>
      <c r="AP45" s="27">
        <v>400000</v>
      </c>
      <c r="AQ45" s="27">
        <v>1100000</v>
      </c>
      <c r="AR45" s="27">
        <v>450000</v>
      </c>
      <c r="AS45" s="27">
        <v>250000</v>
      </c>
      <c r="AT45" s="27">
        <v>400000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146</v>
      </c>
      <c r="BM45" s="17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</row>
    <row r="46" spans="1:99" ht="12.75" customHeight="1">
      <c r="A46" s="26"/>
      <c r="B46" s="35">
        <v>1</v>
      </c>
      <c r="C46" s="34">
        <v>1</v>
      </c>
      <c r="D46" s="36" t="s">
        <v>13</v>
      </c>
      <c r="E46" s="58" t="s">
        <v>108</v>
      </c>
      <c r="F46" s="31">
        <v>100100</v>
      </c>
      <c r="G46" s="31"/>
      <c r="H46" s="31"/>
      <c r="I46" s="30"/>
      <c r="J46" s="29"/>
      <c r="K46" s="67">
        <f t="shared" si="27"/>
        <v>3800</v>
      </c>
      <c r="L46" s="68">
        <f t="shared" si="28"/>
        <v>3800</v>
      </c>
      <c r="M46" s="69">
        <v>0</v>
      </c>
      <c r="N46" s="67">
        <v>3800</v>
      </c>
      <c r="O46" s="67">
        <v>0</v>
      </c>
      <c r="P46" s="68">
        <f t="shared" ref="P45:P49" si="31">SUM(Q46:S46)</f>
        <v>0</v>
      </c>
      <c r="Q46" s="67">
        <v>0</v>
      </c>
      <c r="R46" s="67">
        <v>0</v>
      </c>
      <c r="S46" s="67">
        <v>0</v>
      </c>
      <c r="T46" s="68">
        <f t="shared" si="29"/>
        <v>0</v>
      </c>
      <c r="U46" s="67">
        <v>0</v>
      </c>
      <c r="V46" s="67">
        <v>0</v>
      </c>
      <c r="W46" s="67">
        <v>0</v>
      </c>
      <c r="X46" s="68">
        <f t="shared" si="30"/>
        <v>0</v>
      </c>
      <c r="Y46" s="105">
        <v>0</v>
      </c>
      <c r="Z46" s="67">
        <v>0</v>
      </c>
      <c r="AA46" s="70">
        <v>0</v>
      </c>
      <c r="AB46" s="27">
        <v>2</v>
      </c>
      <c r="AC46" s="27">
        <v>0</v>
      </c>
      <c r="AD46" s="27">
        <v>3000000</v>
      </c>
      <c r="AE46" s="27">
        <v>0</v>
      </c>
      <c r="AF46" s="27">
        <v>0</v>
      </c>
      <c r="AG46" s="27">
        <v>0</v>
      </c>
      <c r="AH46" s="27">
        <v>0</v>
      </c>
      <c r="AI46" s="27">
        <v>750000</v>
      </c>
      <c r="AJ46" s="27">
        <v>750000</v>
      </c>
      <c r="AK46" s="27">
        <v>0</v>
      </c>
      <c r="AL46" s="27">
        <v>0</v>
      </c>
      <c r="AM46" s="27">
        <v>750000</v>
      </c>
      <c r="AN46" s="27">
        <v>750000</v>
      </c>
      <c r="AO46" s="27">
        <v>0</v>
      </c>
      <c r="AP46" s="27">
        <v>0</v>
      </c>
      <c r="AQ46" s="27">
        <v>1500000</v>
      </c>
      <c r="AR46" s="27">
        <v>750000</v>
      </c>
      <c r="AS46" s="27">
        <v>0</v>
      </c>
      <c r="AT46" s="27">
        <v>750000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146</v>
      </c>
      <c r="BM46" s="17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</row>
    <row r="47" spans="1:99" ht="12.75" hidden="1" customHeight="1">
      <c r="A47" s="26"/>
      <c r="B47" s="35"/>
      <c r="C47" s="34"/>
      <c r="D47" s="36" t="s">
        <v>13</v>
      </c>
      <c r="E47" s="58" t="s">
        <v>97</v>
      </c>
      <c r="F47" s="31">
        <v>100500</v>
      </c>
      <c r="G47" s="31"/>
      <c r="H47" s="31"/>
      <c r="I47" s="30"/>
      <c r="J47" s="29"/>
      <c r="K47" s="67">
        <f t="shared" si="27"/>
        <v>0</v>
      </c>
      <c r="L47" s="68">
        <v>0</v>
      </c>
      <c r="M47" s="69">
        <v>0</v>
      </c>
      <c r="N47" s="67">
        <v>0</v>
      </c>
      <c r="O47" s="67">
        <v>0</v>
      </c>
      <c r="P47" s="68">
        <f>R47</f>
        <v>0</v>
      </c>
      <c r="Q47" s="67">
        <v>0</v>
      </c>
      <c r="R47" s="67"/>
      <c r="S47" s="67">
        <v>0</v>
      </c>
      <c r="T47" s="68">
        <v>0</v>
      </c>
      <c r="U47" s="67">
        <v>0</v>
      </c>
      <c r="V47" s="67">
        <v>0</v>
      </c>
      <c r="W47" s="67">
        <v>0</v>
      </c>
      <c r="X47" s="68">
        <v>0</v>
      </c>
      <c r="Y47" s="105">
        <v>0</v>
      </c>
      <c r="Z47" s="67">
        <v>0</v>
      </c>
      <c r="AA47" s="70">
        <v>0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17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</row>
    <row r="48" spans="1:99" ht="12.75" hidden="1" customHeight="1">
      <c r="A48" s="26"/>
      <c r="B48" s="35">
        <v>1</v>
      </c>
      <c r="C48" s="34">
        <v>1</v>
      </c>
      <c r="D48" s="36" t="s">
        <v>13</v>
      </c>
      <c r="E48" s="58" t="s">
        <v>109</v>
      </c>
      <c r="F48" s="31">
        <v>100100</v>
      </c>
      <c r="G48" s="31"/>
      <c r="H48" s="31"/>
      <c r="I48" s="30"/>
      <c r="J48" s="29"/>
      <c r="K48" s="67">
        <f t="shared" si="27"/>
        <v>0</v>
      </c>
      <c r="L48" s="68">
        <f t="shared" si="28"/>
        <v>0</v>
      </c>
      <c r="M48" s="69">
        <v>0</v>
      </c>
      <c r="N48" s="67">
        <v>0</v>
      </c>
      <c r="O48" s="67">
        <v>0</v>
      </c>
      <c r="P48" s="68">
        <f t="shared" si="31"/>
        <v>0</v>
      </c>
      <c r="Q48" s="67">
        <v>0</v>
      </c>
      <c r="R48" s="67"/>
      <c r="S48" s="67">
        <v>0</v>
      </c>
      <c r="T48" s="68">
        <v>0</v>
      </c>
      <c r="U48" s="67">
        <v>0</v>
      </c>
      <c r="V48" s="67">
        <v>0</v>
      </c>
      <c r="W48" s="67">
        <v>0</v>
      </c>
      <c r="X48" s="68">
        <f t="shared" si="30"/>
        <v>0</v>
      </c>
      <c r="Y48" s="105">
        <v>0</v>
      </c>
      <c r="Z48" s="67">
        <v>0</v>
      </c>
      <c r="AA48" s="70">
        <v>0</v>
      </c>
      <c r="AB48" s="27">
        <v>2</v>
      </c>
      <c r="AC48" s="27">
        <v>0</v>
      </c>
      <c r="AD48" s="27">
        <v>500000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250000</v>
      </c>
      <c r="AN48" s="27">
        <v>0</v>
      </c>
      <c r="AO48" s="27">
        <v>0</v>
      </c>
      <c r="AP48" s="27">
        <v>250000</v>
      </c>
      <c r="AQ48" s="27">
        <v>250000</v>
      </c>
      <c r="AR48" s="27">
        <v>0</v>
      </c>
      <c r="AS48" s="27">
        <v>0</v>
      </c>
      <c r="AT48" s="27">
        <v>250000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146</v>
      </c>
      <c r="BM48" s="17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</row>
    <row r="49" spans="1:99" ht="12.75" hidden="1" customHeight="1">
      <c r="A49" s="26"/>
      <c r="B49" s="35">
        <v>1</v>
      </c>
      <c r="C49" s="34">
        <v>1</v>
      </c>
      <c r="D49" s="36" t="s">
        <v>13</v>
      </c>
      <c r="E49" s="58" t="s">
        <v>70</v>
      </c>
      <c r="F49" s="31">
        <v>100100</v>
      </c>
      <c r="G49" s="31"/>
      <c r="H49" s="31"/>
      <c r="I49" s="30"/>
      <c r="J49" s="29"/>
      <c r="K49" s="67">
        <f t="shared" si="27"/>
        <v>0</v>
      </c>
      <c r="L49" s="68">
        <f t="shared" si="28"/>
        <v>0</v>
      </c>
      <c r="M49" s="69">
        <v>0</v>
      </c>
      <c r="N49" s="67">
        <v>0</v>
      </c>
      <c r="O49" s="67">
        <v>0</v>
      </c>
      <c r="P49" s="68">
        <f t="shared" si="31"/>
        <v>0</v>
      </c>
      <c r="Q49" s="67">
        <v>0</v>
      </c>
      <c r="R49" s="67">
        <v>0</v>
      </c>
      <c r="S49" s="67">
        <v>0</v>
      </c>
      <c r="T49" s="68">
        <f t="shared" si="29"/>
        <v>0</v>
      </c>
      <c r="U49" s="67">
        <v>0</v>
      </c>
      <c r="V49" s="67">
        <v>0</v>
      </c>
      <c r="W49" s="67">
        <v>0</v>
      </c>
      <c r="X49" s="68">
        <f t="shared" si="30"/>
        <v>0</v>
      </c>
      <c r="Y49" s="105">
        <v>0</v>
      </c>
      <c r="Z49" s="67">
        <v>0</v>
      </c>
      <c r="AA49" s="70">
        <v>0</v>
      </c>
      <c r="AB49" s="27">
        <v>2</v>
      </c>
      <c r="AC49" s="27">
        <v>0</v>
      </c>
      <c r="AD49" s="27">
        <v>44000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22000</v>
      </c>
      <c r="AN49" s="27">
        <v>0</v>
      </c>
      <c r="AO49" s="27">
        <v>0</v>
      </c>
      <c r="AP49" s="27">
        <v>22000</v>
      </c>
      <c r="AQ49" s="27">
        <v>22000</v>
      </c>
      <c r="AR49" s="27">
        <v>0</v>
      </c>
      <c r="AS49" s="27">
        <v>22000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146</v>
      </c>
      <c r="BM49" s="17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</row>
    <row r="50" spans="1:99" ht="12.75" customHeight="1">
      <c r="A50" s="26"/>
      <c r="B50" s="131" t="s">
        <v>7</v>
      </c>
      <c r="C50" s="131"/>
      <c r="D50" s="131"/>
      <c r="E50" s="131"/>
      <c r="F50" s="131"/>
      <c r="G50" s="131"/>
      <c r="H50" s="131"/>
      <c r="I50" s="131"/>
      <c r="J50" s="132"/>
      <c r="K50" s="71">
        <f>K42+K43+K44+K45+K46</f>
        <v>5854300</v>
      </c>
      <c r="L50" s="72">
        <f>L43+L45+L46+L48+L49+L44+L42</f>
        <v>1466500</v>
      </c>
      <c r="M50" s="71">
        <f>M43+M45+M46+M48+M49+M44+M42</f>
        <v>1188500</v>
      </c>
      <c r="N50" s="71">
        <f t="shared" ref="N50:O50" si="32">N43+N45+N46+N48+N49+N44+N42</f>
        <v>142000</v>
      </c>
      <c r="O50" s="71">
        <f t="shared" si="32"/>
        <v>136000</v>
      </c>
      <c r="P50" s="72">
        <f>P43+P45+P46+P48+P49+P44+P47+P42</f>
        <v>1462600</v>
      </c>
      <c r="Q50" s="71">
        <f>Q43+Q45+Q46+Q48+Q49+Q44+Q42</f>
        <v>1190600</v>
      </c>
      <c r="R50" s="71">
        <f t="shared" ref="R50:S50" si="33">R43+R45+R46+R48+R49+R44+R42</f>
        <v>136000</v>
      </c>
      <c r="S50" s="71">
        <f t="shared" si="33"/>
        <v>136000</v>
      </c>
      <c r="T50" s="72">
        <f>T43+T45+T46+T48+T49+T44+T42</f>
        <v>1462600</v>
      </c>
      <c r="U50" s="71">
        <f>U43+U45+U46+U48+U49+U44+U42</f>
        <v>1190600</v>
      </c>
      <c r="V50" s="71">
        <f t="shared" ref="V50:W50" si="34">V43+V45+V46+V48+V49+V44+V42</f>
        <v>136000</v>
      </c>
      <c r="W50" s="71">
        <f t="shared" si="34"/>
        <v>136000</v>
      </c>
      <c r="X50" s="72">
        <f>SUM(X42:X46)</f>
        <v>1462600</v>
      </c>
      <c r="Y50" s="106">
        <f>Y43+Y45+Y46+Y48+Y49+Y44+Y42</f>
        <v>1190600</v>
      </c>
      <c r="Z50" s="106">
        <f t="shared" ref="Z50:AA50" si="35">Z43+Z45+Z46+Z48+Z49+Z44+Z42</f>
        <v>136000</v>
      </c>
      <c r="AA50" s="106">
        <f t="shared" si="35"/>
        <v>136000</v>
      </c>
      <c r="AB50" s="130"/>
      <c r="AC50" s="130"/>
      <c r="AD50" s="28">
        <v>30136000</v>
      </c>
      <c r="AE50" s="27">
        <v>4903000</v>
      </c>
      <c r="AF50" s="27">
        <v>450000</v>
      </c>
      <c r="AG50" s="27">
        <v>1500000</v>
      </c>
      <c r="AH50" s="27">
        <v>2953000</v>
      </c>
      <c r="AI50" s="27">
        <v>8113000</v>
      </c>
      <c r="AJ50" s="27">
        <v>3580000</v>
      </c>
      <c r="AK50" s="27">
        <v>1053000</v>
      </c>
      <c r="AL50" s="27">
        <v>3480000</v>
      </c>
      <c r="AM50" s="27">
        <v>8185000</v>
      </c>
      <c r="AN50" s="27">
        <v>3580000</v>
      </c>
      <c r="AO50" s="27">
        <v>1253000</v>
      </c>
      <c r="AP50" s="27">
        <v>3352000</v>
      </c>
      <c r="AQ50" s="27">
        <v>8935000</v>
      </c>
      <c r="AR50" s="27">
        <v>4080000</v>
      </c>
      <c r="AS50" s="27">
        <v>1575000</v>
      </c>
      <c r="AT50" s="27">
        <v>3280000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/>
      <c r="BM50" s="17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</row>
    <row r="51" spans="1:99" ht="12.75" customHeight="1">
      <c r="A51" s="26"/>
      <c r="B51" s="131" t="s">
        <v>12</v>
      </c>
      <c r="C51" s="131"/>
      <c r="D51" s="131"/>
      <c r="E51" s="131"/>
      <c r="F51" s="131"/>
      <c r="G51" s="131"/>
      <c r="H51" s="131"/>
      <c r="I51" s="131"/>
      <c r="J51" s="132"/>
      <c r="K51" s="71">
        <f>K21+K35+K37+K50</f>
        <v>16640700</v>
      </c>
      <c r="L51" s="72">
        <f t="shared" ref="L51:AA51" si="36">L21+L35+L37+L50</f>
        <v>3424500</v>
      </c>
      <c r="M51" s="71">
        <f t="shared" si="36"/>
        <v>1560400</v>
      </c>
      <c r="N51" s="71">
        <f t="shared" si="36"/>
        <v>898500</v>
      </c>
      <c r="O51" s="71">
        <f t="shared" si="36"/>
        <v>965600</v>
      </c>
      <c r="P51" s="72">
        <f t="shared" si="36"/>
        <v>3347400</v>
      </c>
      <c r="Q51" s="71">
        <f t="shared" si="36"/>
        <v>1939200</v>
      </c>
      <c r="R51" s="71">
        <f t="shared" si="36"/>
        <v>751600</v>
      </c>
      <c r="S51" s="71">
        <f t="shared" si="36"/>
        <v>656600</v>
      </c>
      <c r="T51" s="72">
        <f t="shared" si="36"/>
        <v>4519400</v>
      </c>
      <c r="U51" s="71">
        <f t="shared" si="36"/>
        <v>2011200</v>
      </c>
      <c r="V51" s="71">
        <f t="shared" si="36"/>
        <v>981600</v>
      </c>
      <c r="W51" s="71">
        <f t="shared" si="36"/>
        <v>1526600</v>
      </c>
      <c r="X51" s="72">
        <f t="shared" si="36"/>
        <v>5349400</v>
      </c>
      <c r="Y51" s="106">
        <f t="shared" si="36"/>
        <v>2476200</v>
      </c>
      <c r="Z51" s="71">
        <f t="shared" si="36"/>
        <v>1961600</v>
      </c>
      <c r="AA51" s="71">
        <f t="shared" si="36"/>
        <v>911600</v>
      </c>
      <c r="AB51" s="130"/>
      <c r="AC51" s="130"/>
      <c r="AD51" s="28">
        <v>1591624760.3400002</v>
      </c>
      <c r="AE51" s="27">
        <v>325977582.33999997</v>
      </c>
      <c r="AF51" s="27">
        <v>71761956.340000004</v>
      </c>
      <c r="AG51" s="27">
        <v>120991758</v>
      </c>
      <c r="AH51" s="27">
        <v>133223868</v>
      </c>
      <c r="AI51" s="27">
        <v>443724119</v>
      </c>
      <c r="AJ51" s="27">
        <v>193100168</v>
      </c>
      <c r="AK51" s="27">
        <v>90163668</v>
      </c>
      <c r="AL51" s="27">
        <v>160460283</v>
      </c>
      <c r="AM51" s="27">
        <v>389895627</v>
      </c>
      <c r="AN51" s="27">
        <v>157887833</v>
      </c>
      <c r="AO51" s="27">
        <v>107808973</v>
      </c>
      <c r="AP51" s="27">
        <v>124198821</v>
      </c>
      <c r="AQ51" s="27">
        <v>432027432</v>
      </c>
      <c r="AR51" s="27">
        <v>152546316</v>
      </c>
      <c r="AS51" s="27">
        <v>130803501</v>
      </c>
      <c r="AT51" s="27">
        <v>148677615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/>
      <c r="BM51" s="17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 customHeight="1">
      <c r="A52" s="26"/>
      <c r="B52" s="35" t="s">
        <v>3</v>
      </c>
      <c r="C52" s="34"/>
      <c r="D52" s="33"/>
      <c r="E52" s="32"/>
      <c r="F52" s="31"/>
      <c r="G52" s="31"/>
      <c r="H52" s="31"/>
      <c r="I52" s="30"/>
      <c r="J52" s="29"/>
      <c r="K52" s="67"/>
      <c r="L52" s="68"/>
      <c r="M52" s="69"/>
      <c r="N52" s="67"/>
      <c r="O52" s="67"/>
      <c r="P52" s="68"/>
      <c r="Q52" s="67"/>
      <c r="R52" s="67"/>
      <c r="S52" s="67"/>
      <c r="T52" s="68"/>
      <c r="U52" s="67"/>
      <c r="V52" s="67"/>
      <c r="W52" s="67"/>
      <c r="X52" s="68"/>
      <c r="Y52" s="105"/>
      <c r="Z52" s="67"/>
      <c r="AA52" s="70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17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</row>
    <row r="53" spans="1:99" ht="21.75" hidden="1" customHeight="1">
      <c r="A53" s="26"/>
      <c r="B53" s="35">
        <v>1</v>
      </c>
      <c r="C53" s="34">
        <v>2</v>
      </c>
      <c r="D53" s="60" t="s">
        <v>72</v>
      </c>
      <c r="E53" s="58" t="s">
        <v>73</v>
      </c>
      <c r="F53" s="31">
        <v>100100</v>
      </c>
      <c r="G53" s="31"/>
      <c r="H53" s="31"/>
      <c r="I53" s="30"/>
      <c r="J53" s="29"/>
      <c r="K53" s="67">
        <f>L53+P53+T53+X53</f>
        <v>0</v>
      </c>
      <c r="L53" s="68">
        <f>SUM(M53:O53)</f>
        <v>0</v>
      </c>
      <c r="M53" s="69">
        <v>0</v>
      </c>
      <c r="N53" s="67">
        <v>0</v>
      </c>
      <c r="O53" s="67">
        <v>0</v>
      </c>
      <c r="P53" s="68">
        <v>0</v>
      </c>
      <c r="Q53" s="67">
        <v>0</v>
      </c>
      <c r="R53" s="67">
        <v>0</v>
      </c>
      <c r="S53" s="67">
        <v>0</v>
      </c>
      <c r="T53" s="68">
        <v>0</v>
      </c>
      <c r="U53" s="67">
        <v>0</v>
      </c>
      <c r="V53" s="67">
        <v>0</v>
      </c>
      <c r="W53" s="67">
        <v>0</v>
      </c>
      <c r="X53" s="68">
        <v>0</v>
      </c>
      <c r="Y53" s="105">
        <v>0</v>
      </c>
      <c r="Z53" s="67">
        <v>0</v>
      </c>
      <c r="AA53" s="70">
        <v>0</v>
      </c>
      <c r="AB53" s="27">
        <v>1</v>
      </c>
      <c r="AC53" s="27">
        <v>1</v>
      </c>
      <c r="AD53" s="27">
        <v>1184502.3500000001</v>
      </c>
      <c r="AE53" s="27">
        <v>1184502.3500000001</v>
      </c>
      <c r="AF53" s="27">
        <v>0</v>
      </c>
      <c r="AG53" s="27">
        <v>1184502.3500000001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146</v>
      </c>
      <c r="BM53" s="17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</row>
    <row r="54" spans="1:99" ht="21.75" customHeight="1">
      <c r="A54" s="26"/>
      <c r="B54" s="35">
        <v>1</v>
      </c>
      <c r="C54" s="34">
        <v>2</v>
      </c>
      <c r="D54" s="60" t="s">
        <v>72</v>
      </c>
      <c r="E54" s="58" t="s">
        <v>73</v>
      </c>
      <c r="F54" s="31">
        <v>100500</v>
      </c>
      <c r="G54" s="31"/>
      <c r="H54" s="31"/>
      <c r="I54" s="30"/>
      <c r="J54" s="29"/>
      <c r="K54" s="67">
        <f>L54+P54+T54+X54</f>
        <v>0</v>
      </c>
      <c r="L54" s="68">
        <f>SUM(M54:O54)</f>
        <v>0</v>
      </c>
      <c r="M54" s="69">
        <v>0</v>
      </c>
      <c r="N54" s="67">
        <v>0</v>
      </c>
      <c r="O54" s="67">
        <v>0</v>
      </c>
      <c r="P54" s="68">
        <f>SUM(Q54:S54)</f>
        <v>0</v>
      </c>
      <c r="Q54" s="67">
        <v>0</v>
      </c>
      <c r="R54" s="67">
        <v>0</v>
      </c>
      <c r="S54" s="67">
        <v>0</v>
      </c>
      <c r="T54" s="68">
        <v>0</v>
      </c>
      <c r="U54" s="67">
        <v>0</v>
      </c>
      <c r="V54" s="67">
        <v>0</v>
      </c>
      <c r="W54" s="67">
        <v>0</v>
      </c>
      <c r="X54" s="68">
        <v>0</v>
      </c>
      <c r="Y54" s="105">
        <v>0</v>
      </c>
      <c r="Z54" s="67">
        <v>0</v>
      </c>
      <c r="AA54" s="70">
        <v>0</v>
      </c>
      <c r="AB54" s="27">
        <v>1</v>
      </c>
      <c r="AC54" s="27">
        <v>1</v>
      </c>
      <c r="AD54" s="27">
        <v>6720000</v>
      </c>
      <c r="AE54" s="27">
        <v>6720000</v>
      </c>
      <c r="AF54" s="27">
        <v>0</v>
      </c>
      <c r="AG54" s="27">
        <v>6720000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146</v>
      </c>
      <c r="BM54" s="17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</row>
    <row r="55" spans="1:99" ht="12.75" customHeight="1">
      <c r="A55" s="26"/>
      <c r="B55" s="131" t="s">
        <v>7</v>
      </c>
      <c r="C55" s="131"/>
      <c r="D55" s="131"/>
      <c r="E55" s="131"/>
      <c r="F55" s="131"/>
      <c r="G55" s="131"/>
      <c r="H55" s="131"/>
      <c r="I55" s="131"/>
      <c r="J55" s="132"/>
      <c r="K55" s="71">
        <f>K53+K54</f>
        <v>0</v>
      </c>
      <c r="L55" s="72">
        <f t="shared" ref="L55:AA55" si="37">L53+L54</f>
        <v>0</v>
      </c>
      <c r="M55" s="71">
        <f t="shared" si="37"/>
        <v>0</v>
      </c>
      <c r="N55" s="71">
        <f t="shared" si="37"/>
        <v>0</v>
      </c>
      <c r="O55" s="71">
        <f t="shared" si="37"/>
        <v>0</v>
      </c>
      <c r="P55" s="72">
        <f t="shared" si="37"/>
        <v>0</v>
      </c>
      <c r="Q55" s="71">
        <f t="shared" si="37"/>
        <v>0</v>
      </c>
      <c r="R55" s="71">
        <f t="shared" si="37"/>
        <v>0</v>
      </c>
      <c r="S55" s="71">
        <f t="shared" si="37"/>
        <v>0</v>
      </c>
      <c r="T55" s="72">
        <f t="shared" si="37"/>
        <v>0</v>
      </c>
      <c r="U55" s="71">
        <f t="shared" si="37"/>
        <v>0</v>
      </c>
      <c r="V55" s="71">
        <f t="shared" si="37"/>
        <v>0</v>
      </c>
      <c r="W55" s="71">
        <f t="shared" si="37"/>
        <v>0</v>
      </c>
      <c r="X55" s="72">
        <f t="shared" si="37"/>
        <v>0</v>
      </c>
      <c r="Y55" s="106">
        <f t="shared" si="37"/>
        <v>0</v>
      </c>
      <c r="Z55" s="71">
        <f t="shared" si="37"/>
        <v>0</v>
      </c>
      <c r="AA55" s="71">
        <f t="shared" si="37"/>
        <v>0</v>
      </c>
      <c r="AB55" s="130"/>
      <c r="AC55" s="130"/>
      <c r="AD55" s="28">
        <v>9242239.6600000001</v>
      </c>
      <c r="AE55" s="27">
        <v>9242239.6600000001</v>
      </c>
      <c r="AF55" s="27">
        <v>0</v>
      </c>
      <c r="AG55" s="27">
        <v>9242239.6600000001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/>
      <c r="BM55" s="17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</row>
    <row r="56" spans="1:99" ht="12.75" customHeight="1">
      <c r="A56" s="26"/>
      <c r="B56" s="131" t="s">
        <v>11</v>
      </c>
      <c r="C56" s="131"/>
      <c r="D56" s="131"/>
      <c r="E56" s="131"/>
      <c r="F56" s="131"/>
      <c r="G56" s="131"/>
      <c r="H56" s="131"/>
      <c r="I56" s="131"/>
      <c r="J56" s="132"/>
      <c r="K56" s="71">
        <f>K55</f>
        <v>0</v>
      </c>
      <c r="L56" s="72">
        <f t="shared" ref="L56:AA56" si="38">L55</f>
        <v>0</v>
      </c>
      <c r="M56" s="71">
        <f t="shared" si="38"/>
        <v>0</v>
      </c>
      <c r="N56" s="71">
        <f t="shared" si="38"/>
        <v>0</v>
      </c>
      <c r="O56" s="71">
        <f t="shared" si="38"/>
        <v>0</v>
      </c>
      <c r="P56" s="72">
        <f t="shared" si="38"/>
        <v>0</v>
      </c>
      <c r="Q56" s="71">
        <f t="shared" si="38"/>
        <v>0</v>
      </c>
      <c r="R56" s="71">
        <f t="shared" si="38"/>
        <v>0</v>
      </c>
      <c r="S56" s="71">
        <f t="shared" si="38"/>
        <v>0</v>
      </c>
      <c r="T56" s="72">
        <f t="shared" si="38"/>
        <v>0</v>
      </c>
      <c r="U56" s="71">
        <f t="shared" si="38"/>
        <v>0</v>
      </c>
      <c r="V56" s="71">
        <f t="shared" si="38"/>
        <v>0</v>
      </c>
      <c r="W56" s="71">
        <f t="shared" si="38"/>
        <v>0</v>
      </c>
      <c r="X56" s="72">
        <f t="shared" si="38"/>
        <v>0</v>
      </c>
      <c r="Y56" s="106">
        <f t="shared" si="38"/>
        <v>0</v>
      </c>
      <c r="Z56" s="71">
        <f t="shared" si="38"/>
        <v>0</v>
      </c>
      <c r="AA56" s="71">
        <f t="shared" si="38"/>
        <v>0</v>
      </c>
      <c r="AB56" s="130"/>
      <c r="AC56" s="130"/>
      <c r="AD56" s="28">
        <v>56229739.660000004</v>
      </c>
      <c r="AE56" s="27">
        <v>9242239.6600000001</v>
      </c>
      <c r="AF56" s="27">
        <v>0</v>
      </c>
      <c r="AG56" s="27">
        <v>9242239.6600000001</v>
      </c>
      <c r="AH56" s="27">
        <v>0</v>
      </c>
      <c r="AI56" s="27">
        <v>200000</v>
      </c>
      <c r="AJ56" s="27">
        <v>0</v>
      </c>
      <c r="AK56" s="27">
        <v>200000</v>
      </c>
      <c r="AL56" s="27">
        <v>0</v>
      </c>
      <c r="AM56" s="27">
        <v>46500000</v>
      </c>
      <c r="AN56" s="27">
        <v>0</v>
      </c>
      <c r="AO56" s="27">
        <v>0</v>
      </c>
      <c r="AP56" s="27">
        <v>46500000</v>
      </c>
      <c r="AQ56" s="27">
        <v>287500</v>
      </c>
      <c r="AR56" s="27">
        <v>0</v>
      </c>
      <c r="AS56" s="27">
        <v>287500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/>
      <c r="BM56" s="17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</row>
    <row r="57" spans="1:99" ht="12.75" customHeight="1">
      <c r="A57" s="26"/>
      <c r="B57" s="35" t="s">
        <v>3</v>
      </c>
      <c r="C57" s="34"/>
      <c r="D57" s="33"/>
      <c r="E57" s="32"/>
      <c r="F57" s="31"/>
      <c r="G57" s="31"/>
      <c r="H57" s="31"/>
      <c r="I57" s="30"/>
      <c r="J57" s="29"/>
      <c r="K57" s="67"/>
      <c r="L57" s="68"/>
      <c r="M57" s="69"/>
      <c r="N57" s="67"/>
      <c r="O57" s="67"/>
      <c r="P57" s="68"/>
      <c r="Q57" s="67"/>
      <c r="R57" s="67"/>
      <c r="S57" s="67"/>
      <c r="T57" s="68"/>
      <c r="U57" s="67"/>
      <c r="V57" s="67"/>
      <c r="W57" s="67"/>
      <c r="X57" s="68"/>
      <c r="Y57" s="105"/>
      <c r="Z57" s="67"/>
      <c r="AA57" s="70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17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</row>
    <row r="58" spans="1:99" ht="12.75" customHeight="1">
      <c r="A58" s="26"/>
      <c r="B58" s="140" t="s">
        <v>10</v>
      </c>
      <c r="C58" s="140"/>
      <c r="D58" s="140"/>
      <c r="E58" s="140"/>
      <c r="F58" s="140"/>
      <c r="G58" s="140"/>
      <c r="H58" s="140"/>
      <c r="I58" s="140"/>
      <c r="J58" s="141"/>
      <c r="K58" s="73">
        <f>K51+K56</f>
        <v>16640700</v>
      </c>
      <c r="L58" s="74">
        <f t="shared" ref="L58:AA58" si="39">L51+L56</f>
        <v>3424500</v>
      </c>
      <c r="M58" s="73">
        <f t="shared" si="39"/>
        <v>1560400</v>
      </c>
      <c r="N58" s="73">
        <f t="shared" si="39"/>
        <v>898500</v>
      </c>
      <c r="O58" s="73">
        <f t="shared" si="39"/>
        <v>965600</v>
      </c>
      <c r="P58" s="74">
        <f t="shared" si="39"/>
        <v>3347400</v>
      </c>
      <c r="Q58" s="73">
        <f t="shared" si="39"/>
        <v>1939200</v>
      </c>
      <c r="R58" s="73">
        <f t="shared" si="39"/>
        <v>751600</v>
      </c>
      <c r="S58" s="73">
        <f t="shared" si="39"/>
        <v>656600</v>
      </c>
      <c r="T58" s="74">
        <f t="shared" si="39"/>
        <v>4519400</v>
      </c>
      <c r="U58" s="73">
        <f t="shared" si="39"/>
        <v>2011200</v>
      </c>
      <c r="V58" s="73">
        <f t="shared" si="39"/>
        <v>981600</v>
      </c>
      <c r="W58" s="73">
        <f t="shared" si="39"/>
        <v>1526600</v>
      </c>
      <c r="X58" s="74">
        <f t="shared" si="39"/>
        <v>5349400</v>
      </c>
      <c r="Y58" s="109">
        <f t="shared" si="39"/>
        <v>2476200</v>
      </c>
      <c r="Z58" s="73">
        <f t="shared" si="39"/>
        <v>1961600</v>
      </c>
      <c r="AA58" s="73">
        <f t="shared" si="39"/>
        <v>911600</v>
      </c>
      <c r="AB58" s="134"/>
      <c r="AC58" s="134"/>
      <c r="AD58" s="28">
        <v>1647854500</v>
      </c>
      <c r="AE58" s="27">
        <v>335219822</v>
      </c>
      <c r="AF58" s="27">
        <v>71761956.340000004</v>
      </c>
      <c r="AG58" s="27">
        <v>130233997.66</v>
      </c>
      <c r="AH58" s="27">
        <v>133223868</v>
      </c>
      <c r="AI58" s="27">
        <v>443924119</v>
      </c>
      <c r="AJ58" s="27">
        <v>193100168</v>
      </c>
      <c r="AK58" s="27">
        <v>90363668</v>
      </c>
      <c r="AL58" s="27">
        <v>160460283</v>
      </c>
      <c r="AM58" s="27">
        <v>436395627</v>
      </c>
      <c r="AN58" s="27">
        <v>157887833</v>
      </c>
      <c r="AO58" s="27">
        <v>107808973</v>
      </c>
      <c r="AP58" s="27">
        <v>170698821</v>
      </c>
      <c r="AQ58" s="27">
        <v>432314932</v>
      </c>
      <c r="AR58" s="27">
        <v>152546316</v>
      </c>
      <c r="AS58" s="27">
        <v>131091001</v>
      </c>
      <c r="AT58" s="27">
        <v>148677615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/>
      <c r="BM58" s="17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</row>
    <row r="59" spans="1:99" ht="12.75" customHeight="1">
      <c r="A59" s="26"/>
      <c r="B59" s="35" t="s">
        <v>3</v>
      </c>
      <c r="C59" s="34"/>
      <c r="D59" s="33"/>
      <c r="E59" s="32"/>
      <c r="F59" s="31"/>
      <c r="G59" s="31"/>
      <c r="H59" s="31"/>
      <c r="I59" s="30"/>
      <c r="J59" s="29"/>
      <c r="K59" s="67"/>
      <c r="L59" s="68"/>
      <c r="M59" s="69"/>
      <c r="N59" s="67"/>
      <c r="O59" s="67"/>
      <c r="P59" s="68"/>
      <c r="Q59" s="67"/>
      <c r="R59" s="67"/>
      <c r="S59" s="67"/>
      <c r="T59" s="68"/>
      <c r="U59" s="67"/>
      <c r="V59" s="67"/>
      <c r="W59" s="67"/>
      <c r="X59" s="68"/>
      <c r="Y59" s="105"/>
      <c r="Z59" s="67"/>
      <c r="AA59" s="70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17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</row>
    <row r="60" spans="1:99" ht="21.75" customHeight="1">
      <c r="A60" s="26"/>
      <c r="B60" s="35">
        <v>2</v>
      </c>
      <c r="C60" s="34">
        <v>3</v>
      </c>
      <c r="D60" s="60" t="s">
        <v>72</v>
      </c>
      <c r="E60" s="61" t="s">
        <v>77</v>
      </c>
      <c r="F60" s="31">
        <v>100500</v>
      </c>
      <c r="G60" s="31"/>
      <c r="H60" s="31"/>
      <c r="I60" s="30"/>
      <c r="J60" s="29"/>
      <c r="K60" s="67">
        <f>L60+P60+T60+X60</f>
        <v>677600</v>
      </c>
      <c r="L60" s="68">
        <f>M60+N60+O60</f>
        <v>162800</v>
      </c>
      <c r="M60" s="69">
        <v>50000</v>
      </c>
      <c r="N60" s="67">
        <v>56400</v>
      </c>
      <c r="O60" s="67">
        <v>56400</v>
      </c>
      <c r="P60" s="68">
        <f>Q60+R60+S60</f>
        <v>129200</v>
      </c>
      <c r="Q60" s="67">
        <v>36400</v>
      </c>
      <c r="R60" s="67">
        <v>56400</v>
      </c>
      <c r="S60" s="67">
        <v>36400</v>
      </c>
      <c r="T60" s="68">
        <f>U60+V60+W60</f>
        <v>166251</v>
      </c>
      <c r="U60" s="67">
        <v>56400</v>
      </c>
      <c r="V60" s="67">
        <v>53451</v>
      </c>
      <c r="W60" s="67">
        <v>56400</v>
      </c>
      <c r="X60" s="68">
        <f>Y60+Z60+AA60</f>
        <v>219349</v>
      </c>
      <c r="Y60" s="105">
        <v>59349</v>
      </c>
      <c r="Z60" s="67">
        <v>56400</v>
      </c>
      <c r="AA60" s="70">
        <v>103600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1701700</v>
      </c>
      <c r="AV60" s="27">
        <v>359056</v>
      </c>
      <c r="AW60" s="27">
        <v>114013</v>
      </c>
      <c r="AX60" s="27">
        <v>114013</v>
      </c>
      <c r="AY60" s="27">
        <v>131030</v>
      </c>
      <c r="AZ60" s="27">
        <v>420319</v>
      </c>
      <c r="BA60" s="27">
        <v>183783</v>
      </c>
      <c r="BB60" s="27">
        <v>119119</v>
      </c>
      <c r="BC60" s="27">
        <v>117417</v>
      </c>
      <c r="BD60" s="27">
        <v>413512</v>
      </c>
      <c r="BE60" s="27">
        <v>180380</v>
      </c>
      <c r="BF60" s="27">
        <v>117417</v>
      </c>
      <c r="BG60" s="27">
        <v>115715</v>
      </c>
      <c r="BH60" s="27">
        <v>508813</v>
      </c>
      <c r="BI60" s="27">
        <v>178678</v>
      </c>
      <c r="BJ60" s="27">
        <v>124224</v>
      </c>
      <c r="BK60" s="27">
        <v>205911</v>
      </c>
      <c r="BL60" s="27">
        <v>146</v>
      </c>
      <c r="BM60" s="17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</row>
    <row r="61" spans="1:99" ht="21.75" customHeight="1">
      <c r="A61" s="26"/>
      <c r="B61" s="35">
        <v>2</v>
      </c>
      <c r="C61" s="34">
        <v>3</v>
      </c>
      <c r="D61" s="60" t="s">
        <v>72</v>
      </c>
      <c r="E61" s="61" t="s">
        <v>78</v>
      </c>
      <c r="F61" s="31">
        <v>100500</v>
      </c>
      <c r="G61" s="31"/>
      <c r="H61" s="31"/>
      <c r="I61" s="30"/>
      <c r="J61" s="29"/>
      <c r="K61" s="67">
        <f t="shared" ref="K61:K80" si="40">L61+P61+T61+X61</f>
        <v>3723900</v>
      </c>
      <c r="L61" s="68">
        <f t="shared" ref="L61:L80" si="41">M61+N61+O61</f>
        <v>510000</v>
      </c>
      <c r="M61" s="69">
        <v>100000</v>
      </c>
      <c r="N61" s="67">
        <v>200000</v>
      </c>
      <c r="O61" s="67">
        <v>210000</v>
      </c>
      <c r="P61" s="68">
        <f t="shared" ref="P61:P80" si="42">Q61+R61+S61</f>
        <v>695867</v>
      </c>
      <c r="Q61" s="67">
        <v>510000</v>
      </c>
      <c r="R61" s="67">
        <v>75867</v>
      </c>
      <c r="S61" s="67">
        <v>110000</v>
      </c>
      <c r="T61" s="68">
        <f t="shared" ref="T61:T80" si="43">U61+V61+W61</f>
        <v>950000</v>
      </c>
      <c r="U61" s="67">
        <v>410000</v>
      </c>
      <c r="V61" s="67">
        <v>230000</v>
      </c>
      <c r="W61" s="67">
        <v>310000</v>
      </c>
      <c r="X61" s="68">
        <f t="shared" ref="X61:X81" si="44">Y61+Z61+AA61</f>
        <v>1568033</v>
      </c>
      <c r="Y61" s="67">
        <v>510000</v>
      </c>
      <c r="Z61" s="67">
        <v>606217</v>
      </c>
      <c r="AA61" s="70">
        <v>451816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8638000</v>
      </c>
      <c r="AV61" s="27">
        <v>2159530</v>
      </c>
      <c r="AW61" s="27">
        <v>719870</v>
      </c>
      <c r="AX61" s="27">
        <v>719830</v>
      </c>
      <c r="AY61" s="27">
        <v>719830</v>
      </c>
      <c r="AZ61" s="27">
        <v>2159490</v>
      </c>
      <c r="BA61" s="27">
        <v>719830</v>
      </c>
      <c r="BB61" s="27">
        <v>719830</v>
      </c>
      <c r="BC61" s="27">
        <v>719830</v>
      </c>
      <c r="BD61" s="27">
        <v>2159490</v>
      </c>
      <c r="BE61" s="27">
        <v>719830</v>
      </c>
      <c r="BF61" s="27">
        <v>719830</v>
      </c>
      <c r="BG61" s="27">
        <v>719830</v>
      </c>
      <c r="BH61" s="27">
        <v>2159490</v>
      </c>
      <c r="BI61" s="27">
        <v>719830</v>
      </c>
      <c r="BJ61" s="27">
        <v>719830</v>
      </c>
      <c r="BK61" s="27">
        <v>719830</v>
      </c>
      <c r="BL61" s="27">
        <v>146</v>
      </c>
      <c r="BM61" s="17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</row>
    <row r="62" spans="1:99" ht="21.75" customHeight="1">
      <c r="A62" s="26"/>
      <c r="B62" s="35">
        <v>2</v>
      </c>
      <c r="C62" s="34">
        <v>3</v>
      </c>
      <c r="D62" s="60" t="s">
        <v>72</v>
      </c>
      <c r="E62" s="61" t="s">
        <v>78</v>
      </c>
      <c r="F62" s="31">
        <v>100100</v>
      </c>
      <c r="G62" s="31"/>
      <c r="H62" s="31"/>
      <c r="I62" s="30"/>
      <c r="J62" s="29"/>
      <c r="K62" s="67">
        <f t="shared" si="40"/>
        <v>3800</v>
      </c>
      <c r="L62" s="68">
        <f t="shared" si="41"/>
        <v>3800</v>
      </c>
      <c r="M62" s="69">
        <v>0</v>
      </c>
      <c r="N62" s="67">
        <v>3800</v>
      </c>
      <c r="O62" s="67">
        <v>0</v>
      </c>
      <c r="P62" s="68">
        <f t="shared" si="42"/>
        <v>0</v>
      </c>
      <c r="Q62" s="67">
        <v>0</v>
      </c>
      <c r="R62" s="67">
        <v>0</v>
      </c>
      <c r="S62" s="67">
        <v>0</v>
      </c>
      <c r="T62" s="68">
        <f t="shared" si="43"/>
        <v>0</v>
      </c>
      <c r="U62" s="67">
        <v>0</v>
      </c>
      <c r="V62" s="67">
        <v>0</v>
      </c>
      <c r="W62" s="67">
        <v>0</v>
      </c>
      <c r="X62" s="68">
        <f t="shared" si="44"/>
        <v>0</v>
      </c>
      <c r="Y62" s="105">
        <v>0</v>
      </c>
      <c r="Z62" s="67">
        <v>0</v>
      </c>
      <c r="AA62" s="70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57761400</v>
      </c>
      <c r="AV62" s="27">
        <v>12187653</v>
      </c>
      <c r="AW62" s="27">
        <v>3870013</v>
      </c>
      <c r="AX62" s="27">
        <v>3870013</v>
      </c>
      <c r="AY62" s="27">
        <v>4447627</v>
      </c>
      <c r="AZ62" s="27">
        <v>14267065</v>
      </c>
      <c r="BA62" s="27">
        <v>6238231</v>
      </c>
      <c r="BB62" s="27">
        <v>4043298</v>
      </c>
      <c r="BC62" s="27">
        <v>3985536</v>
      </c>
      <c r="BD62" s="27">
        <v>14036019</v>
      </c>
      <c r="BE62" s="27">
        <v>6122708</v>
      </c>
      <c r="BF62" s="27">
        <v>3985536</v>
      </c>
      <c r="BG62" s="27">
        <v>3927775</v>
      </c>
      <c r="BH62" s="27">
        <v>17270663</v>
      </c>
      <c r="BI62" s="27">
        <v>6064947</v>
      </c>
      <c r="BJ62" s="27">
        <v>4216582</v>
      </c>
      <c r="BK62" s="27">
        <v>6989134</v>
      </c>
      <c r="BL62" s="27">
        <v>146</v>
      </c>
      <c r="BM62" s="17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</row>
    <row r="63" spans="1:99" ht="21.75" customHeight="1">
      <c r="A63" s="26"/>
      <c r="B63" s="35">
        <v>2</v>
      </c>
      <c r="C63" s="34">
        <v>3</v>
      </c>
      <c r="D63" s="60" t="s">
        <v>72</v>
      </c>
      <c r="E63" s="61" t="s">
        <v>79</v>
      </c>
      <c r="F63" s="31">
        <v>100500</v>
      </c>
      <c r="G63" s="31"/>
      <c r="H63" s="31"/>
      <c r="I63" s="30"/>
      <c r="J63" s="29"/>
      <c r="K63" s="67">
        <f t="shared" si="40"/>
        <v>16700</v>
      </c>
      <c r="L63" s="68">
        <f t="shared" si="41"/>
        <v>8350</v>
      </c>
      <c r="M63" s="69">
        <v>0</v>
      </c>
      <c r="N63" s="67">
        <v>0</v>
      </c>
      <c r="O63" s="67">
        <v>8350</v>
      </c>
      <c r="P63" s="68">
        <f t="shared" si="42"/>
        <v>0</v>
      </c>
      <c r="Q63" s="67">
        <v>0</v>
      </c>
      <c r="R63" s="67">
        <v>0</v>
      </c>
      <c r="S63" s="67">
        <v>0</v>
      </c>
      <c r="T63" s="68">
        <f t="shared" si="43"/>
        <v>8350</v>
      </c>
      <c r="U63" s="67">
        <v>0</v>
      </c>
      <c r="V63" s="67">
        <v>0</v>
      </c>
      <c r="W63" s="67">
        <v>8350</v>
      </c>
      <c r="X63" s="68">
        <f t="shared" si="44"/>
        <v>0</v>
      </c>
      <c r="Y63" s="105">
        <v>0</v>
      </c>
      <c r="Z63" s="67">
        <v>0</v>
      </c>
      <c r="AA63" s="70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1974600</v>
      </c>
      <c r="AV63" s="27">
        <v>415165</v>
      </c>
      <c r="AW63" s="27">
        <v>131830</v>
      </c>
      <c r="AX63" s="27">
        <v>131830</v>
      </c>
      <c r="AY63" s="27">
        <v>151505</v>
      </c>
      <c r="AZ63" s="27">
        <v>485997</v>
      </c>
      <c r="BA63" s="27">
        <v>212501</v>
      </c>
      <c r="BB63" s="27">
        <v>137732</v>
      </c>
      <c r="BC63" s="27">
        <v>135764</v>
      </c>
      <c r="BD63" s="27">
        <v>478128</v>
      </c>
      <c r="BE63" s="27">
        <v>208566</v>
      </c>
      <c r="BF63" s="27">
        <v>135765</v>
      </c>
      <c r="BG63" s="27">
        <v>133797</v>
      </c>
      <c r="BH63" s="27">
        <v>595310</v>
      </c>
      <c r="BI63" s="27">
        <v>206598</v>
      </c>
      <c r="BJ63" s="27">
        <v>150632</v>
      </c>
      <c r="BK63" s="27">
        <v>238080</v>
      </c>
      <c r="BL63" s="27">
        <v>146</v>
      </c>
      <c r="BM63" s="17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</row>
    <row r="64" spans="1:99" ht="21.75" customHeight="1">
      <c r="A64" s="26"/>
      <c r="B64" s="35">
        <v>2</v>
      </c>
      <c r="C64" s="34">
        <v>3</v>
      </c>
      <c r="D64" s="60" t="s">
        <v>72</v>
      </c>
      <c r="E64" s="61" t="s">
        <v>80</v>
      </c>
      <c r="F64" s="31">
        <v>100500</v>
      </c>
      <c r="G64" s="31"/>
      <c r="H64" s="31"/>
      <c r="I64" s="30"/>
      <c r="J64" s="29"/>
      <c r="K64" s="67">
        <f t="shared" si="40"/>
        <v>50000</v>
      </c>
      <c r="L64" s="68">
        <f t="shared" si="41"/>
        <v>0</v>
      </c>
      <c r="M64" s="69">
        <v>0</v>
      </c>
      <c r="N64" s="67">
        <v>0</v>
      </c>
      <c r="O64" s="67">
        <v>0</v>
      </c>
      <c r="P64" s="68">
        <f t="shared" si="42"/>
        <v>0</v>
      </c>
      <c r="Q64" s="67">
        <v>0</v>
      </c>
      <c r="R64" s="67">
        <v>0</v>
      </c>
      <c r="S64" s="67">
        <v>0</v>
      </c>
      <c r="T64" s="68">
        <f t="shared" si="43"/>
        <v>0</v>
      </c>
      <c r="U64" s="67">
        <v>0</v>
      </c>
      <c r="V64" s="67">
        <v>0</v>
      </c>
      <c r="W64" s="67">
        <v>0</v>
      </c>
      <c r="X64" s="68">
        <f t="shared" si="44"/>
        <v>50000</v>
      </c>
      <c r="Y64" s="105">
        <v>50000</v>
      </c>
      <c r="Z64" s="67">
        <v>0</v>
      </c>
      <c r="AA64" s="70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200000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200000</v>
      </c>
      <c r="BI64" s="27">
        <v>0</v>
      </c>
      <c r="BJ64" s="27">
        <v>0</v>
      </c>
      <c r="BK64" s="27">
        <v>200000</v>
      </c>
      <c r="BL64" s="27">
        <v>146</v>
      </c>
      <c r="BM64" s="17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1:99" ht="21.75" customHeight="1">
      <c r="A65" s="26"/>
      <c r="B65" s="35">
        <v>2</v>
      </c>
      <c r="C65" s="34">
        <v>3</v>
      </c>
      <c r="D65" s="60" t="s">
        <v>72</v>
      </c>
      <c r="E65" s="61" t="s">
        <v>81</v>
      </c>
      <c r="F65" s="31">
        <v>100500</v>
      </c>
      <c r="G65" s="31"/>
      <c r="H65" s="31"/>
      <c r="I65" s="30"/>
      <c r="J65" s="29"/>
      <c r="K65" s="67">
        <f t="shared" si="40"/>
        <v>143600</v>
      </c>
      <c r="L65" s="68">
        <f t="shared" si="41"/>
        <v>30000</v>
      </c>
      <c r="M65" s="69">
        <v>0</v>
      </c>
      <c r="N65" s="67">
        <v>15000</v>
      </c>
      <c r="O65" s="67">
        <v>15000</v>
      </c>
      <c r="P65" s="68">
        <f t="shared" si="42"/>
        <v>30000</v>
      </c>
      <c r="Q65" s="67">
        <v>15000</v>
      </c>
      <c r="R65" s="67">
        <v>15000</v>
      </c>
      <c r="S65" s="67">
        <v>0</v>
      </c>
      <c r="T65" s="68">
        <f t="shared" si="43"/>
        <v>38600</v>
      </c>
      <c r="U65" s="67">
        <v>30000</v>
      </c>
      <c r="V65" s="67">
        <v>0</v>
      </c>
      <c r="W65" s="67">
        <v>8600</v>
      </c>
      <c r="X65" s="68">
        <f t="shared" si="44"/>
        <v>45000</v>
      </c>
      <c r="Y65" s="105">
        <v>30000</v>
      </c>
      <c r="Z65" s="67">
        <v>15000</v>
      </c>
      <c r="AA65" s="70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45015000</v>
      </c>
      <c r="AV65" s="27">
        <v>9791659</v>
      </c>
      <c r="AW65" s="27">
        <v>2927073</v>
      </c>
      <c r="AX65" s="27">
        <v>2925823</v>
      </c>
      <c r="AY65" s="27">
        <v>3938763</v>
      </c>
      <c r="AZ65" s="27">
        <v>11229743</v>
      </c>
      <c r="BA65" s="27">
        <v>4782252</v>
      </c>
      <c r="BB65" s="27">
        <v>3296830</v>
      </c>
      <c r="BC65" s="27">
        <v>3150661</v>
      </c>
      <c r="BD65" s="27">
        <v>10799067</v>
      </c>
      <c r="BE65" s="27">
        <v>4678914</v>
      </c>
      <c r="BF65" s="27">
        <v>3013161</v>
      </c>
      <c r="BG65" s="27">
        <v>3106992</v>
      </c>
      <c r="BH65" s="27">
        <v>13194531</v>
      </c>
      <c r="BI65" s="27">
        <v>4585245</v>
      </c>
      <c r="BJ65" s="27">
        <v>3187837</v>
      </c>
      <c r="BK65" s="27">
        <v>5421449</v>
      </c>
      <c r="BL65" s="27">
        <v>146</v>
      </c>
      <c r="BM65" s="17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</row>
    <row r="66" spans="1:99" ht="21.75" customHeight="1">
      <c r="A66" s="26"/>
      <c r="B66" s="35">
        <v>2</v>
      </c>
      <c r="C66" s="34">
        <v>3</v>
      </c>
      <c r="D66" s="60" t="s">
        <v>72</v>
      </c>
      <c r="E66" s="61" t="s">
        <v>76</v>
      </c>
      <c r="F66" s="31">
        <v>100300</v>
      </c>
      <c r="G66" s="31"/>
      <c r="H66" s="31"/>
      <c r="I66" s="30"/>
      <c r="J66" s="29"/>
      <c r="K66" s="67">
        <f t="shared" si="40"/>
        <v>201100</v>
      </c>
      <c r="L66" s="68">
        <f t="shared" si="41"/>
        <v>50275</v>
      </c>
      <c r="M66" s="69">
        <v>16758</v>
      </c>
      <c r="N66" s="67">
        <v>16758</v>
      </c>
      <c r="O66" s="67">
        <v>16759</v>
      </c>
      <c r="P66" s="68">
        <f t="shared" si="42"/>
        <v>50275</v>
      </c>
      <c r="Q66" s="69">
        <v>16758</v>
      </c>
      <c r="R66" s="67">
        <v>16758</v>
      </c>
      <c r="S66" s="67">
        <v>16759</v>
      </c>
      <c r="T66" s="68">
        <f t="shared" si="43"/>
        <v>50275</v>
      </c>
      <c r="U66" s="69">
        <v>16758</v>
      </c>
      <c r="V66" s="67">
        <v>16758</v>
      </c>
      <c r="W66" s="67">
        <v>16759</v>
      </c>
      <c r="X66" s="68">
        <f t="shared" si="44"/>
        <v>50275</v>
      </c>
      <c r="Y66" s="69">
        <v>16758</v>
      </c>
      <c r="Z66" s="67">
        <v>16758</v>
      </c>
      <c r="AA66" s="67">
        <v>16759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20000</v>
      </c>
      <c r="AV66" s="27">
        <v>20000</v>
      </c>
      <c r="AW66" s="27">
        <v>18750</v>
      </c>
      <c r="AX66" s="27">
        <v>0</v>
      </c>
      <c r="AY66" s="27">
        <v>1250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146</v>
      </c>
      <c r="BM66" s="17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</row>
    <row r="67" spans="1:99" ht="21.75" customHeight="1">
      <c r="A67" s="26"/>
      <c r="B67" s="35">
        <v>2</v>
      </c>
      <c r="C67" s="34">
        <v>3</v>
      </c>
      <c r="D67" s="60" t="s">
        <v>72</v>
      </c>
      <c r="E67" s="61" t="s">
        <v>92</v>
      </c>
      <c r="F67" s="31">
        <v>100500</v>
      </c>
      <c r="G67" s="31"/>
      <c r="H67" s="31"/>
      <c r="I67" s="30"/>
      <c r="J67" s="29"/>
      <c r="K67" s="67">
        <f t="shared" si="40"/>
        <v>2000</v>
      </c>
      <c r="L67" s="68">
        <f t="shared" si="41"/>
        <v>0</v>
      </c>
      <c r="M67" s="69">
        <v>0</v>
      </c>
      <c r="N67" s="69">
        <v>0</v>
      </c>
      <c r="O67" s="69">
        <v>0</v>
      </c>
      <c r="P67" s="68">
        <f t="shared" si="42"/>
        <v>0</v>
      </c>
      <c r="Q67" s="69">
        <v>0</v>
      </c>
      <c r="R67" s="69">
        <v>0</v>
      </c>
      <c r="S67" s="69">
        <v>0</v>
      </c>
      <c r="T67" s="68">
        <f t="shared" si="43"/>
        <v>2000</v>
      </c>
      <c r="U67" s="69">
        <v>2000</v>
      </c>
      <c r="V67" s="69">
        <v>0</v>
      </c>
      <c r="W67" s="69">
        <v>0</v>
      </c>
      <c r="X67" s="68">
        <f t="shared" si="44"/>
        <v>0</v>
      </c>
      <c r="Y67" s="69">
        <v>0</v>
      </c>
      <c r="Z67" s="69">
        <v>0</v>
      </c>
      <c r="AA67" s="69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6181900</v>
      </c>
      <c r="AV67" s="27">
        <v>1343830</v>
      </c>
      <c r="AW67" s="27">
        <v>460837</v>
      </c>
      <c r="AX67" s="27">
        <v>410837</v>
      </c>
      <c r="AY67" s="27">
        <v>472156</v>
      </c>
      <c r="AZ67" s="27">
        <v>1514579</v>
      </c>
      <c r="BA67" s="27">
        <v>662245</v>
      </c>
      <c r="BB67" s="27">
        <v>429233</v>
      </c>
      <c r="BC67" s="27">
        <v>423101</v>
      </c>
      <c r="BD67" s="27">
        <v>1490051</v>
      </c>
      <c r="BE67" s="27">
        <v>649981</v>
      </c>
      <c r="BF67" s="27">
        <v>423101</v>
      </c>
      <c r="BG67" s="27">
        <v>416969</v>
      </c>
      <c r="BH67" s="27">
        <v>1833440</v>
      </c>
      <c r="BI67" s="27">
        <v>643849</v>
      </c>
      <c r="BJ67" s="27">
        <v>447629</v>
      </c>
      <c r="BK67" s="27">
        <v>741962</v>
      </c>
      <c r="BL67" s="27">
        <v>146</v>
      </c>
      <c r="BM67" s="17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</row>
    <row r="68" spans="1:99" ht="21.75" customHeight="1">
      <c r="A68" s="26"/>
      <c r="B68" s="35">
        <v>2</v>
      </c>
      <c r="C68" s="34">
        <v>3</v>
      </c>
      <c r="D68" s="60" t="s">
        <v>72</v>
      </c>
      <c r="E68" s="61" t="s">
        <v>74</v>
      </c>
      <c r="F68" s="31">
        <v>100500</v>
      </c>
      <c r="G68" s="31"/>
      <c r="H68" s="31"/>
      <c r="I68" s="30"/>
      <c r="J68" s="29"/>
      <c r="K68" s="67">
        <f t="shared" si="40"/>
        <v>51000</v>
      </c>
      <c r="L68" s="68">
        <f t="shared" si="41"/>
        <v>12750</v>
      </c>
      <c r="M68" s="69">
        <v>4250</v>
      </c>
      <c r="N68" s="67">
        <v>4250</v>
      </c>
      <c r="O68" s="67">
        <v>4250</v>
      </c>
      <c r="P68" s="68">
        <f t="shared" si="42"/>
        <v>8500</v>
      </c>
      <c r="Q68" s="67">
        <v>4250</v>
      </c>
      <c r="R68" s="67">
        <v>4250</v>
      </c>
      <c r="S68" s="67">
        <v>0</v>
      </c>
      <c r="T68" s="68">
        <f t="shared" si="43"/>
        <v>17000</v>
      </c>
      <c r="U68" s="67">
        <v>12750</v>
      </c>
      <c r="V68" s="67">
        <v>0</v>
      </c>
      <c r="W68" s="67">
        <v>4250</v>
      </c>
      <c r="X68" s="68">
        <f t="shared" si="44"/>
        <v>12750</v>
      </c>
      <c r="Y68" s="105">
        <v>8500</v>
      </c>
      <c r="Z68" s="67">
        <v>4250</v>
      </c>
      <c r="AA68" s="70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4484700</v>
      </c>
      <c r="AV68" s="27">
        <v>1121175</v>
      </c>
      <c r="AW68" s="27">
        <v>373725</v>
      </c>
      <c r="AX68" s="27">
        <v>373725</v>
      </c>
      <c r="AY68" s="27">
        <v>373725</v>
      </c>
      <c r="AZ68" s="27">
        <v>1121175</v>
      </c>
      <c r="BA68" s="27">
        <v>373725</v>
      </c>
      <c r="BB68" s="27">
        <v>373725</v>
      </c>
      <c r="BC68" s="27">
        <v>373725</v>
      </c>
      <c r="BD68" s="27">
        <v>1121175</v>
      </c>
      <c r="BE68" s="27">
        <v>373725</v>
      </c>
      <c r="BF68" s="27">
        <v>373725</v>
      </c>
      <c r="BG68" s="27">
        <v>373725</v>
      </c>
      <c r="BH68" s="27">
        <v>1121175</v>
      </c>
      <c r="BI68" s="27">
        <v>373725</v>
      </c>
      <c r="BJ68" s="27">
        <v>373725</v>
      </c>
      <c r="BK68" s="27">
        <v>373725</v>
      </c>
      <c r="BL68" s="27">
        <v>146</v>
      </c>
      <c r="BM68" s="17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ht="21.75" customHeight="1">
      <c r="A69" s="26"/>
      <c r="B69" s="35">
        <v>2</v>
      </c>
      <c r="C69" s="34">
        <v>3</v>
      </c>
      <c r="D69" s="60" t="s">
        <v>72</v>
      </c>
      <c r="E69" s="61" t="s">
        <v>91</v>
      </c>
      <c r="F69" s="31">
        <v>100500</v>
      </c>
      <c r="G69" s="31"/>
      <c r="H69" s="31"/>
      <c r="I69" s="30"/>
      <c r="J69" s="29"/>
      <c r="K69" s="67">
        <f t="shared" si="40"/>
        <v>4000</v>
      </c>
      <c r="L69" s="68">
        <f t="shared" si="41"/>
        <v>900</v>
      </c>
      <c r="M69" s="69">
        <v>300</v>
      </c>
      <c r="N69" s="67">
        <v>300</v>
      </c>
      <c r="O69" s="67">
        <v>300</v>
      </c>
      <c r="P69" s="68">
        <f t="shared" si="42"/>
        <v>600</v>
      </c>
      <c r="Q69" s="67">
        <v>300</v>
      </c>
      <c r="R69" s="67">
        <v>300</v>
      </c>
      <c r="S69" s="67">
        <v>0</v>
      </c>
      <c r="T69" s="68">
        <f t="shared" si="43"/>
        <v>1200</v>
      </c>
      <c r="U69" s="67">
        <v>900</v>
      </c>
      <c r="V69" s="67">
        <v>0</v>
      </c>
      <c r="W69" s="67">
        <v>300</v>
      </c>
      <c r="X69" s="68">
        <f t="shared" si="44"/>
        <v>1300</v>
      </c>
      <c r="Y69" s="105">
        <v>800</v>
      </c>
      <c r="Z69" s="67">
        <v>500</v>
      </c>
      <c r="AA69" s="70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113000</v>
      </c>
      <c r="AV69" s="27">
        <v>0</v>
      </c>
      <c r="AW69" s="27">
        <v>0</v>
      </c>
      <c r="AX69" s="27">
        <v>0</v>
      </c>
      <c r="AY69" s="27">
        <v>0</v>
      </c>
      <c r="AZ69" s="27">
        <v>65000</v>
      </c>
      <c r="BA69" s="27">
        <v>65000</v>
      </c>
      <c r="BB69" s="27">
        <v>0</v>
      </c>
      <c r="BC69" s="27">
        <v>0</v>
      </c>
      <c r="BD69" s="27">
        <v>48000</v>
      </c>
      <c r="BE69" s="27">
        <v>48000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146</v>
      </c>
      <c r="BM69" s="17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</row>
    <row r="70" spans="1:99" ht="21.75" customHeight="1">
      <c r="A70" s="26"/>
      <c r="B70" s="35">
        <v>2</v>
      </c>
      <c r="C70" s="34">
        <v>3</v>
      </c>
      <c r="D70" s="60" t="s">
        <v>72</v>
      </c>
      <c r="E70" s="61" t="s">
        <v>90</v>
      </c>
      <c r="F70" s="31">
        <v>100500</v>
      </c>
      <c r="G70" s="31"/>
      <c r="H70" s="31"/>
      <c r="I70" s="30"/>
      <c r="J70" s="29"/>
      <c r="K70" s="67">
        <f t="shared" si="40"/>
        <v>1536400</v>
      </c>
      <c r="L70" s="68">
        <f t="shared" si="41"/>
        <v>300000</v>
      </c>
      <c r="M70" s="69">
        <v>300000</v>
      </c>
      <c r="N70" s="69">
        <v>0</v>
      </c>
      <c r="O70" s="69">
        <v>0</v>
      </c>
      <c r="P70" s="68">
        <f t="shared" si="42"/>
        <v>364400</v>
      </c>
      <c r="Q70" s="69">
        <v>364400</v>
      </c>
      <c r="R70" s="69">
        <v>0</v>
      </c>
      <c r="S70" s="69">
        <v>0</v>
      </c>
      <c r="T70" s="68">
        <f t="shared" si="43"/>
        <v>540000</v>
      </c>
      <c r="U70" s="69">
        <v>390784</v>
      </c>
      <c r="V70" s="69">
        <v>21216</v>
      </c>
      <c r="W70" s="69">
        <v>128000</v>
      </c>
      <c r="X70" s="68">
        <f t="shared" si="44"/>
        <v>332000</v>
      </c>
      <c r="Y70" s="69">
        <v>204000</v>
      </c>
      <c r="Z70" s="69">
        <v>128000</v>
      </c>
      <c r="AA70" s="69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1662100</v>
      </c>
      <c r="AV70" s="27">
        <v>23921.63</v>
      </c>
      <c r="AW70" s="27">
        <v>0</v>
      </c>
      <c r="AX70" s="27">
        <v>23921.63</v>
      </c>
      <c r="AY70" s="27">
        <v>0</v>
      </c>
      <c r="AZ70" s="27">
        <v>391603.37</v>
      </c>
      <c r="BA70" s="27">
        <v>0</v>
      </c>
      <c r="BB70" s="27">
        <v>0</v>
      </c>
      <c r="BC70" s="27">
        <v>391603.37</v>
      </c>
      <c r="BD70" s="27">
        <v>1246575</v>
      </c>
      <c r="BE70" s="27">
        <v>415525</v>
      </c>
      <c r="BF70" s="27">
        <v>415525</v>
      </c>
      <c r="BG70" s="27">
        <v>415525</v>
      </c>
      <c r="BH70" s="27">
        <v>0</v>
      </c>
      <c r="BI70" s="27">
        <v>0</v>
      </c>
      <c r="BJ70" s="27">
        <v>0</v>
      </c>
      <c r="BK70" s="27">
        <v>0</v>
      </c>
      <c r="BL70" s="27">
        <v>146</v>
      </c>
      <c r="BM70" s="17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</row>
    <row r="71" spans="1:99" ht="21.75" customHeight="1">
      <c r="A71" s="26"/>
      <c r="B71" s="35">
        <v>2</v>
      </c>
      <c r="C71" s="34">
        <v>3</v>
      </c>
      <c r="D71" s="60" t="s">
        <v>72</v>
      </c>
      <c r="E71" s="61" t="s">
        <v>89</v>
      </c>
      <c r="F71" s="31">
        <v>100500</v>
      </c>
      <c r="G71" s="31"/>
      <c r="H71" s="31"/>
      <c r="I71" s="30"/>
      <c r="J71" s="29"/>
      <c r="K71" s="67">
        <f t="shared" si="40"/>
        <v>1600</v>
      </c>
      <c r="L71" s="68">
        <f t="shared" si="41"/>
        <v>400</v>
      </c>
      <c r="M71" s="69">
        <v>0</v>
      </c>
      <c r="N71" s="67">
        <v>0</v>
      </c>
      <c r="O71" s="67">
        <v>400</v>
      </c>
      <c r="P71" s="68">
        <f t="shared" si="42"/>
        <v>0</v>
      </c>
      <c r="Q71" s="67">
        <v>0</v>
      </c>
      <c r="R71" s="67">
        <v>0</v>
      </c>
      <c r="S71" s="67">
        <v>0</v>
      </c>
      <c r="T71" s="68">
        <f t="shared" si="43"/>
        <v>800</v>
      </c>
      <c r="U71" s="67">
        <v>400</v>
      </c>
      <c r="V71" s="67">
        <v>0</v>
      </c>
      <c r="W71" s="67">
        <v>400</v>
      </c>
      <c r="X71" s="68">
        <f t="shared" si="44"/>
        <v>400</v>
      </c>
      <c r="Y71" s="105">
        <v>0</v>
      </c>
      <c r="Z71" s="67">
        <v>400</v>
      </c>
      <c r="AA71" s="70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1300000</v>
      </c>
      <c r="AV71" s="27">
        <v>336000</v>
      </c>
      <c r="AW71" s="27">
        <v>200000</v>
      </c>
      <c r="AX71" s="27">
        <v>50000</v>
      </c>
      <c r="AY71" s="27">
        <v>86000</v>
      </c>
      <c r="AZ71" s="27">
        <v>514000</v>
      </c>
      <c r="BA71" s="27">
        <v>364000</v>
      </c>
      <c r="BB71" s="27">
        <v>100000</v>
      </c>
      <c r="BC71" s="27">
        <v>50000</v>
      </c>
      <c r="BD71" s="27">
        <v>170000</v>
      </c>
      <c r="BE71" s="27">
        <v>170000</v>
      </c>
      <c r="BF71" s="27">
        <v>0</v>
      </c>
      <c r="BG71" s="27">
        <v>0</v>
      </c>
      <c r="BH71" s="27">
        <v>280000</v>
      </c>
      <c r="BI71" s="27">
        <v>180000</v>
      </c>
      <c r="BJ71" s="27">
        <v>0</v>
      </c>
      <c r="BK71" s="27">
        <v>100000</v>
      </c>
      <c r="BL71" s="27">
        <v>146</v>
      </c>
      <c r="BM71" s="17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</row>
    <row r="72" spans="1:99" ht="21.75" customHeight="1">
      <c r="A72" s="26"/>
      <c r="B72" s="35">
        <v>2</v>
      </c>
      <c r="C72" s="34">
        <v>3</v>
      </c>
      <c r="D72" s="60" t="s">
        <v>72</v>
      </c>
      <c r="E72" s="61" t="s">
        <v>88</v>
      </c>
      <c r="F72" s="31">
        <v>100500</v>
      </c>
      <c r="G72" s="31"/>
      <c r="H72" s="31"/>
      <c r="I72" s="30"/>
      <c r="J72" s="29"/>
      <c r="K72" s="67">
        <f t="shared" si="40"/>
        <v>461000</v>
      </c>
      <c r="L72" s="68">
        <f t="shared" si="41"/>
        <v>200000</v>
      </c>
      <c r="M72" s="69">
        <v>200000</v>
      </c>
      <c r="N72" s="67">
        <v>0</v>
      </c>
      <c r="O72" s="67">
        <v>0</v>
      </c>
      <c r="P72" s="68">
        <f t="shared" si="42"/>
        <v>0</v>
      </c>
      <c r="Q72" s="67">
        <v>0</v>
      </c>
      <c r="R72" s="67">
        <v>0</v>
      </c>
      <c r="S72" s="67">
        <v>0</v>
      </c>
      <c r="T72" s="68">
        <f t="shared" si="43"/>
        <v>261000</v>
      </c>
      <c r="U72" s="67">
        <v>211000</v>
      </c>
      <c r="V72" s="67">
        <v>0</v>
      </c>
      <c r="W72" s="67">
        <v>50000</v>
      </c>
      <c r="X72" s="68">
        <f t="shared" si="44"/>
        <v>0</v>
      </c>
      <c r="Y72" s="105">
        <v>0</v>
      </c>
      <c r="Z72" s="67">
        <v>0</v>
      </c>
      <c r="AA72" s="70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400000</v>
      </c>
      <c r="AV72" s="27">
        <v>0</v>
      </c>
      <c r="AW72" s="27">
        <v>0</v>
      </c>
      <c r="AX72" s="27">
        <v>0</v>
      </c>
      <c r="AY72" s="27">
        <v>0</v>
      </c>
      <c r="AZ72" s="27">
        <v>100000</v>
      </c>
      <c r="BA72" s="27">
        <v>100000</v>
      </c>
      <c r="BB72" s="27">
        <v>0</v>
      </c>
      <c r="BC72" s="27">
        <v>0</v>
      </c>
      <c r="BD72" s="27">
        <v>100000</v>
      </c>
      <c r="BE72" s="27">
        <v>100000</v>
      </c>
      <c r="BF72" s="27">
        <v>0</v>
      </c>
      <c r="BG72" s="27">
        <v>0</v>
      </c>
      <c r="BH72" s="27">
        <v>200000</v>
      </c>
      <c r="BI72" s="27">
        <v>100000</v>
      </c>
      <c r="BJ72" s="27">
        <v>0</v>
      </c>
      <c r="BK72" s="27">
        <v>100000</v>
      </c>
      <c r="BL72" s="27">
        <v>146</v>
      </c>
      <c r="BM72" s="17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</row>
    <row r="73" spans="1:99" ht="21.75" customHeight="1">
      <c r="A73" s="26"/>
      <c r="B73" s="35">
        <v>2</v>
      </c>
      <c r="C73" s="34">
        <v>3</v>
      </c>
      <c r="D73" s="60" t="s">
        <v>72</v>
      </c>
      <c r="E73" s="62" t="s">
        <v>75</v>
      </c>
      <c r="F73" s="31">
        <v>100500</v>
      </c>
      <c r="G73" s="31"/>
      <c r="H73" s="31"/>
      <c r="I73" s="30"/>
      <c r="J73" s="29"/>
      <c r="K73" s="67">
        <f t="shared" si="40"/>
        <v>182600</v>
      </c>
      <c r="L73" s="68">
        <f t="shared" si="41"/>
        <v>34600</v>
      </c>
      <c r="M73" s="69">
        <v>5000</v>
      </c>
      <c r="N73" s="67">
        <v>14800</v>
      </c>
      <c r="O73" s="67">
        <v>14800</v>
      </c>
      <c r="P73" s="68">
        <f t="shared" si="42"/>
        <v>29600</v>
      </c>
      <c r="Q73" s="67">
        <v>14800</v>
      </c>
      <c r="R73" s="67">
        <v>14800</v>
      </c>
      <c r="S73" s="67">
        <v>0</v>
      </c>
      <c r="T73" s="68">
        <f t="shared" si="43"/>
        <v>59200</v>
      </c>
      <c r="U73" s="67">
        <v>29600</v>
      </c>
      <c r="V73" s="67">
        <v>14800</v>
      </c>
      <c r="W73" s="67">
        <v>14800</v>
      </c>
      <c r="X73" s="68">
        <f t="shared" si="44"/>
        <v>59200</v>
      </c>
      <c r="Y73" s="105">
        <v>14800</v>
      </c>
      <c r="Z73" s="67">
        <v>44400</v>
      </c>
      <c r="AA73" s="70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0</v>
      </c>
      <c r="AU73" s="27">
        <v>250000</v>
      </c>
      <c r="AV73" s="27">
        <v>41600</v>
      </c>
      <c r="AW73" s="27">
        <v>0</v>
      </c>
      <c r="AX73" s="27">
        <v>20800</v>
      </c>
      <c r="AY73" s="27">
        <v>20800</v>
      </c>
      <c r="AZ73" s="27">
        <v>62400</v>
      </c>
      <c r="BA73" s="27">
        <v>20800</v>
      </c>
      <c r="BB73" s="27">
        <v>20800</v>
      </c>
      <c r="BC73" s="27">
        <v>20800</v>
      </c>
      <c r="BD73" s="27">
        <v>62400</v>
      </c>
      <c r="BE73" s="27">
        <v>20800</v>
      </c>
      <c r="BF73" s="27">
        <v>20800</v>
      </c>
      <c r="BG73" s="27">
        <v>20800</v>
      </c>
      <c r="BH73" s="27">
        <v>83600</v>
      </c>
      <c r="BI73" s="27">
        <v>20800</v>
      </c>
      <c r="BJ73" s="27">
        <v>20800</v>
      </c>
      <c r="BK73" s="27">
        <v>42000</v>
      </c>
      <c r="BL73" s="27">
        <v>146</v>
      </c>
      <c r="BM73" s="17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</row>
    <row r="74" spans="1:99" ht="21.75" customHeight="1">
      <c r="A74" s="26"/>
      <c r="B74" s="35">
        <v>2</v>
      </c>
      <c r="C74" s="34">
        <v>3</v>
      </c>
      <c r="D74" s="60" t="s">
        <v>72</v>
      </c>
      <c r="E74" s="61" t="s">
        <v>87</v>
      </c>
      <c r="F74" s="31">
        <v>100500</v>
      </c>
      <c r="G74" s="31"/>
      <c r="H74" s="31"/>
      <c r="I74" s="30"/>
      <c r="J74" s="29"/>
      <c r="K74" s="67">
        <f t="shared" si="40"/>
        <v>15000</v>
      </c>
      <c r="L74" s="68">
        <f t="shared" si="41"/>
        <v>3750</v>
      </c>
      <c r="M74" s="69">
        <v>1250</v>
      </c>
      <c r="N74" s="67">
        <v>1250</v>
      </c>
      <c r="O74" s="67">
        <v>1250</v>
      </c>
      <c r="P74" s="68">
        <f t="shared" si="42"/>
        <v>2500</v>
      </c>
      <c r="Q74" s="69">
        <v>1250</v>
      </c>
      <c r="R74" s="67">
        <v>1250</v>
      </c>
      <c r="S74" s="67">
        <v>0</v>
      </c>
      <c r="T74" s="68">
        <f t="shared" si="43"/>
        <v>5000</v>
      </c>
      <c r="U74" s="69">
        <v>2500</v>
      </c>
      <c r="V74" s="67">
        <v>0</v>
      </c>
      <c r="W74" s="67">
        <v>2500</v>
      </c>
      <c r="X74" s="68">
        <f t="shared" si="44"/>
        <v>3750</v>
      </c>
      <c r="Y74" s="69">
        <v>1250</v>
      </c>
      <c r="Z74" s="67">
        <v>1250</v>
      </c>
      <c r="AA74" s="67">
        <v>1250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0</v>
      </c>
      <c r="AU74" s="27">
        <v>4016000</v>
      </c>
      <c r="AV74" s="27">
        <v>1353678.37</v>
      </c>
      <c r="AW74" s="27">
        <v>0</v>
      </c>
      <c r="AX74" s="27">
        <v>239878.37</v>
      </c>
      <c r="AY74" s="27">
        <v>1113800</v>
      </c>
      <c r="AZ74" s="27">
        <v>815321.63</v>
      </c>
      <c r="BA74" s="27">
        <v>263800</v>
      </c>
      <c r="BB74" s="27">
        <v>263800</v>
      </c>
      <c r="BC74" s="27">
        <v>287721.63</v>
      </c>
      <c r="BD74" s="27">
        <v>791400</v>
      </c>
      <c r="BE74" s="27">
        <v>263800</v>
      </c>
      <c r="BF74" s="27">
        <v>263800</v>
      </c>
      <c r="BG74" s="27">
        <v>263800</v>
      </c>
      <c r="BH74" s="27">
        <v>1055600</v>
      </c>
      <c r="BI74" s="27">
        <v>263800</v>
      </c>
      <c r="BJ74" s="27">
        <v>263800</v>
      </c>
      <c r="BK74" s="27">
        <v>528000</v>
      </c>
      <c r="BL74" s="27">
        <v>146</v>
      </c>
      <c r="BM74" s="17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</row>
    <row r="75" spans="1:99" ht="21.75" customHeight="1">
      <c r="A75" s="26"/>
      <c r="B75" s="35">
        <v>2</v>
      </c>
      <c r="C75" s="34">
        <v>3</v>
      </c>
      <c r="D75" s="60" t="s">
        <v>72</v>
      </c>
      <c r="E75" s="61" t="s">
        <v>86</v>
      </c>
      <c r="F75" s="31">
        <v>100500</v>
      </c>
      <c r="G75" s="31"/>
      <c r="H75" s="31"/>
      <c r="I75" s="30"/>
      <c r="J75" s="29"/>
      <c r="K75" s="67">
        <f>L75+P75+T75+X75</f>
        <v>5315500</v>
      </c>
      <c r="L75" s="68">
        <f t="shared" si="41"/>
        <v>1067950</v>
      </c>
      <c r="M75" s="69">
        <v>542167</v>
      </c>
      <c r="N75" s="67">
        <v>240567</v>
      </c>
      <c r="O75" s="67">
        <v>285216</v>
      </c>
      <c r="P75" s="68">
        <f t="shared" si="42"/>
        <v>981466</v>
      </c>
      <c r="Q75" s="67">
        <v>607100</v>
      </c>
      <c r="R75" s="67">
        <v>215000</v>
      </c>
      <c r="S75" s="67">
        <v>159366</v>
      </c>
      <c r="T75" s="68">
        <f t="shared" si="43"/>
        <v>1333866</v>
      </c>
      <c r="U75" s="67">
        <v>467100</v>
      </c>
      <c r="V75" s="67">
        <v>300000</v>
      </c>
      <c r="W75" s="67">
        <v>566766</v>
      </c>
      <c r="X75" s="68">
        <f t="shared" si="44"/>
        <v>1932218</v>
      </c>
      <c r="Y75" s="105">
        <v>1209768</v>
      </c>
      <c r="Z75" s="67">
        <v>722450</v>
      </c>
      <c r="AA75" s="70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250000</v>
      </c>
      <c r="AV75" s="27">
        <v>0</v>
      </c>
      <c r="AW75" s="27">
        <v>0</v>
      </c>
      <c r="AX75" s="27">
        <v>0</v>
      </c>
      <c r="AY75" s="27">
        <v>0</v>
      </c>
      <c r="AZ75" s="27">
        <v>250000</v>
      </c>
      <c r="BA75" s="27">
        <v>250000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0</v>
      </c>
      <c r="BL75" s="27">
        <v>146</v>
      </c>
      <c r="BM75" s="17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</row>
    <row r="76" spans="1:99" ht="21.75" customHeight="1">
      <c r="A76" s="26"/>
      <c r="B76" s="35"/>
      <c r="C76" s="34"/>
      <c r="D76" s="60" t="s">
        <v>72</v>
      </c>
      <c r="E76" s="61" t="s">
        <v>86</v>
      </c>
      <c r="F76" s="31">
        <v>100100</v>
      </c>
      <c r="G76" s="31"/>
      <c r="H76" s="31"/>
      <c r="I76" s="30"/>
      <c r="J76" s="29"/>
      <c r="K76" s="67">
        <f t="shared" si="40"/>
        <v>4008900</v>
      </c>
      <c r="L76" s="68">
        <f t="shared" si="41"/>
        <v>1002225</v>
      </c>
      <c r="M76" s="69">
        <v>334075</v>
      </c>
      <c r="N76" s="69">
        <v>334075</v>
      </c>
      <c r="O76" s="69">
        <v>334075</v>
      </c>
      <c r="P76" s="68">
        <f t="shared" si="42"/>
        <v>1002225</v>
      </c>
      <c r="Q76" s="69">
        <v>334075</v>
      </c>
      <c r="R76" s="69">
        <v>334075</v>
      </c>
      <c r="S76" s="69">
        <v>334075</v>
      </c>
      <c r="T76" s="68">
        <f t="shared" si="43"/>
        <v>1002225</v>
      </c>
      <c r="U76" s="69">
        <v>334075</v>
      </c>
      <c r="V76" s="69">
        <v>334075</v>
      </c>
      <c r="W76" s="69">
        <v>334075</v>
      </c>
      <c r="X76" s="68">
        <f t="shared" si="44"/>
        <v>1002225</v>
      </c>
      <c r="Y76" s="69">
        <v>334075</v>
      </c>
      <c r="Z76" s="69">
        <v>334075</v>
      </c>
      <c r="AA76" s="69">
        <v>334075</v>
      </c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17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1:99" ht="21.75" customHeight="1">
      <c r="A77" s="26"/>
      <c r="B77" s="35">
        <v>2</v>
      </c>
      <c r="C77" s="34">
        <v>3</v>
      </c>
      <c r="D77" s="60" t="s">
        <v>72</v>
      </c>
      <c r="E77" s="61" t="s">
        <v>85</v>
      </c>
      <c r="F77" s="31">
        <v>100500</v>
      </c>
      <c r="G77" s="31"/>
      <c r="H77" s="31"/>
      <c r="I77" s="30"/>
      <c r="J77" s="29"/>
      <c r="K77" s="67">
        <f t="shared" si="40"/>
        <v>136000</v>
      </c>
      <c r="L77" s="68">
        <f t="shared" si="41"/>
        <v>22600</v>
      </c>
      <c r="M77" s="69">
        <v>0</v>
      </c>
      <c r="N77" s="67">
        <v>11300</v>
      </c>
      <c r="O77" s="67">
        <v>11300</v>
      </c>
      <c r="P77" s="68">
        <f t="shared" si="42"/>
        <v>22600</v>
      </c>
      <c r="Q77" s="67">
        <v>11300</v>
      </c>
      <c r="R77" s="67">
        <v>11300</v>
      </c>
      <c r="S77" s="67">
        <v>0</v>
      </c>
      <c r="T77" s="68">
        <f t="shared" si="43"/>
        <v>45200</v>
      </c>
      <c r="U77" s="67">
        <v>22600</v>
      </c>
      <c r="V77" s="67">
        <v>11300</v>
      </c>
      <c r="W77" s="67">
        <v>11300</v>
      </c>
      <c r="X77" s="68">
        <f t="shared" si="44"/>
        <v>45600</v>
      </c>
      <c r="Y77" s="105">
        <v>22800</v>
      </c>
      <c r="Z77" s="67">
        <v>22800</v>
      </c>
      <c r="AA77" s="70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1799500</v>
      </c>
      <c r="AV77" s="27">
        <v>450000</v>
      </c>
      <c r="AW77" s="27">
        <v>150000</v>
      </c>
      <c r="AX77" s="27">
        <v>150000</v>
      </c>
      <c r="AY77" s="27">
        <v>150000</v>
      </c>
      <c r="AZ77" s="27">
        <v>450000</v>
      </c>
      <c r="BA77" s="27">
        <v>150000</v>
      </c>
      <c r="BB77" s="27">
        <v>150000</v>
      </c>
      <c r="BC77" s="27">
        <v>150000</v>
      </c>
      <c r="BD77" s="27">
        <v>450000</v>
      </c>
      <c r="BE77" s="27">
        <v>150000</v>
      </c>
      <c r="BF77" s="27">
        <v>150000</v>
      </c>
      <c r="BG77" s="27">
        <v>150000</v>
      </c>
      <c r="BH77" s="27">
        <v>449500</v>
      </c>
      <c r="BI77" s="27">
        <v>150000</v>
      </c>
      <c r="BJ77" s="27">
        <v>150000</v>
      </c>
      <c r="BK77" s="27">
        <v>149500</v>
      </c>
      <c r="BL77" s="27">
        <v>146</v>
      </c>
      <c r="BM77" s="17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1:99" ht="21.75" customHeight="1">
      <c r="A78" s="26"/>
      <c r="B78" s="35"/>
      <c r="C78" s="34"/>
      <c r="D78" s="60" t="s">
        <v>72</v>
      </c>
      <c r="E78" s="61" t="s">
        <v>94</v>
      </c>
      <c r="F78" s="31">
        <v>100500</v>
      </c>
      <c r="G78" s="31"/>
      <c r="H78" s="31"/>
      <c r="I78" s="30"/>
      <c r="J78" s="29"/>
      <c r="K78" s="67">
        <f t="shared" si="40"/>
        <v>30000</v>
      </c>
      <c r="L78" s="68">
        <f t="shared" si="41"/>
        <v>2500</v>
      </c>
      <c r="M78" s="69">
        <v>2500</v>
      </c>
      <c r="N78" s="67">
        <v>0</v>
      </c>
      <c r="O78" s="67">
        <v>0</v>
      </c>
      <c r="P78" s="68">
        <f t="shared" si="42"/>
        <v>10000</v>
      </c>
      <c r="Q78" s="69">
        <v>7500</v>
      </c>
      <c r="R78" s="67">
        <v>2500</v>
      </c>
      <c r="S78" s="67">
        <v>0</v>
      </c>
      <c r="T78" s="68">
        <f t="shared" si="43"/>
        <v>10000</v>
      </c>
      <c r="U78" s="69">
        <v>7500</v>
      </c>
      <c r="V78" s="67">
        <v>0</v>
      </c>
      <c r="W78" s="67">
        <v>2500</v>
      </c>
      <c r="X78" s="68">
        <f t="shared" si="44"/>
        <v>7500</v>
      </c>
      <c r="Y78" s="69">
        <v>2500</v>
      </c>
      <c r="Z78" s="67">
        <v>5000</v>
      </c>
      <c r="AA78" s="67">
        <v>0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17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1:99" ht="21.75" customHeight="1">
      <c r="A79" s="26"/>
      <c r="B79" s="35">
        <v>2</v>
      </c>
      <c r="C79" s="34">
        <v>3</v>
      </c>
      <c r="D79" s="60" t="s">
        <v>72</v>
      </c>
      <c r="E79" s="61" t="s">
        <v>84</v>
      </c>
      <c r="F79" s="31">
        <v>100500</v>
      </c>
      <c r="G79" s="31"/>
      <c r="H79" s="31"/>
      <c r="I79" s="30"/>
      <c r="J79" s="29"/>
      <c r="K79" s="67">
        <f t="shared" si="40"/>
        <v>30000</v>
      </c>
      <c r="L79" s="68">
        <f t="shared" si="41"/>
        <v>7500</v>
      </c>
      <c r="M79" s="69">
        <v>0</v>
      </c>
      <c r="N79" s="67">
        <v>0</v>
      </c>
      <c r="O79" s="67">
        <v>7500</v>
      </c>
      <c r="P79" s="68">
        <f t="shared" si="42"/>
        <v>2967</v>
      </c>
      <c r="Q79" s="67">
        <v>2967</v>
      </c>
      <c r="R79" s="67">
        <v>0</v>
      </c>
      <c r="S79" s="67">
        <v>0</v>
      </c>
      <c r="T79" s="68">
        <f t="shared" si="43"/>
        <v>12033</v>
      </c>
      <c r="U79" s="67">
        <v>4533</v>
      </c>
      <c r="V79" s="67">
        <v>0</v>
      </c>
      <c r="W79" s="67">
        <v>7500</v>
      </c>
      <c r="X79" s="68">
        <f t="shared" si="44"/>
        <v>7500</v>
      </c>
      <c r="Y79" s="105">
        <v>7500</v>
      </c>
      <c r="Z79" s="67">
        <v>0</v>
      </c>
      <c r="AA79" s="70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500000</v>
      </c>
      <c r="AV79" s="27">
        <v>200000</v>
      </c>
      <c r="AW79" s="27">
        <v>0</v>
      </c>
      <c r="AX79" s="27">
        <v>100000</v>
      </c>
      <c r="AY79" s="27">
        <v>100000</v>
      </c>
      <c r="AZ79" s="27">
        <v>300000</v>
      </c>
      <c r="BA79" s="27">
        <v>100000</v>
      </c>
      <c r="BB79" s="27">
        <v>100000</v>
      </c>
      <c r="BC79" s="27">
        <v>100000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146</v>
      </c>
      <c r="BM79" s="17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1:99" ht="21.75" customHeight="1">
      <c r="A80" s="26"/>
      <c r="B80" s="35">
        <v>2</v>
      </c>
      <c r="C80" s="34">
        <v>3</v>
      </c>
      <c r="D80" s="60" t="s">
        <v>72</v>
      </c>
      <c r="E80" s="61" t="s">
        <v>83</v>
      </c>
      <c r="F80" s="31">
        <v>100500</v>
      </c>
      <c r="G80" s="31"/>
      <c r="H80" s="31"/>
      <c r="I80" s="30"/>
      <c r="J80" s="29"/>
      <c r="K80" s="67">
        <f t="shared" si="40"/>
        <v>50000</v>
      </c>
      <c r="L80" s="68">
        <f t="shared" si="41"/>
        <v>4100</v>
      </c>
      <c r="M80" s="69">
        <v>4100</v>
      </c>
      <c r="N80" s="67">
        <v>0</v>
      </c>
      <c r="O80" s="67">
        <v>0</v>
      </c>
      <c r="P80" s="68">
        <f t="shared" si="42"/>
        <v>17200</v>
      </c>
      <c r="Q80" s="69">
        <v>13100</v>
      </c>
      <c r="R80" s="67">
        <v>4100</v>
      </c>
      <c r="S80" s="67">
        <v>0</v>
      </c>
      <c r="T80" s="68">
        <f t="shared" si="43"/>
        <v>16400</v>
      </c>
      <c r="U80" s="69">
        <v>12300</v>
      </c>
      <c r="V80" s="67">
        <v>0</v>
      </c>
      <c r="W80" s="67">
        <v>4100</v>
      </c>
      <c r="X80" s="68">
        <f t="shared" si="44"/>
        <v>12300</v>
      </c>
      <c r="Y80" s="69">
        <v>4100</v>
      </c>
      <c r="Z80" s="67">
        <v>4100</v>
      </c>
      <c r="AA80" s="67">
        <v>4100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1000000</v>
      </c>
      <c r="AV80" s="27">
        <v>200000</v>
      </c>
      <c r="AW80" s="27">
        <v>50000</v>
      </c>
      <c r="AX80" s="27">
        <v>100000</v>
      </c>
      <c r="AY80" s="27">
        <v>50000</v>
      </c>
      <c r="AZ80" s="27">
        <v>600000</v>
      </c>
      <c r="BA80" s="27">
        <v>300000</v>
      </c>
      <c r="BB80" s="27">
        <v>50000</v>
      </c>
      <c r="BC80" s="27">
        <v>250000</v>
      </c>
      <c r="BD80" s="27">
        <v>200000</v>
      </c>
      <c r="BE80" s="27">
        <v>200000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146</v>
      </c>
      <c r="BM80" s="17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1:99" ht="21.75" hidden="1" customHeight="1">
      <c r="A81" s="26"/>
      <c r="B81" s="35">
        <v>2</v>
      </c>
      <c r="C81" s="34">
        <v>3</v>
      </c>
      <c r="D81" s="60" t="s">
        <v>72</v>
      </c>
      <c r="E81" s="61" t="s">
        <v>82</v>
      </c>
      <c r="F81" s="31">
        <v>100500</v>
      </c>
      <c r="G81" s="31"/>
      <c r="H81" s="31"/>
      <c r="I81" s="30"/>
      <c r="J81" s="29"/>
      <c r="K81" s="67">
        <v>0</v>
      </c>
      <c r="L81" s="68">
        <f t="shared" ref="L61:L81" si="45">M81+N81+O81</f>
        <v>0</v>
      </c>
      <c r="M81" s="69">
        <v>0</v>
      </c>
      <c r="N81" s="67">
        <v>0</v>
      </c>
      <c r="O81" s="67">
        <v>0</v>
      </c>
      <c r="P81" s="68">
        <f t="shared" ref="P61:P81" si="46">Q81+R81+S81</f>
        <v>0</v>
      </c>
      <c r="Q81" s="67">
        <v>0</v>
      </c>
      <c r="R81" s="67">
        <v>0</v>
      </c>
      <c r="S81" s="67">
        <v>0</v>
      </c>
      <c r="T81" s="68">
        <f t="shared" ref="T61:T81" si="47">U81+V81+W81</f>
        <v>0</v>
      </c>
      <c r="U81" s="67">
        <v>0</v>
      </c>
      <c r="V81" s="67">
        <v>0</v>
      </c>
      <c r="W81" s="67">
        <v>0</v>
      </c>
      <c r="X81" s="68">
        <f t="shared" si="44"/>
        <v>0</v>
      </c>
      <c r="Y81" s="105">
        <v>0</v>
      </c>
      <c r="Z81" s="67">
        <v>0</v>
      </c>
      <c r="AA81" s="70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14250000</v>
      </c>
      <c r="AV81" s="27">
        <v>3209926</v>
      </c>
      <c r="AW81" s="27">
        <v>1267753</v>
      </c>
      <c r="AX81" s="27">
        <v>953153</v>
      </c>
      <c r="AY81" s="27">
        <v>989020</v>
      </c>
      <c r="AZ81" s="27">
        <v>2844416</v>
      </c>
      <c r="BA81" s="27">
        <v>1311453</v>
      </c>
      <c r="BB81" s="27">
        <v>1130962</v>
      </c>
      <c r="BC81" s="27">
        <v>402001</v>
      </c>
      <c r="BD81" s="27">
        <v>2846718</v>
      </c>
      <c r="BE81" s="27">
        <v>1231155</v>
      </c>
      <c r="BF81" s="27">
        <v>939500</v>
      </c>
      <c r="BG81" s="27">
        <v>676063</v>
      </c>
      <c r="BH81" s="27">
        <v>5348940</v>
      </c>
      <c r="BI81" s="27">
        <v>2008744</v>
      </c>
      <c r="BJ81" s="27">
        <v>1458775</v>
      </c>
      <c r="BK81" s="27">
        <v>1881421</v>
      </c>
      <c r="BL81" s="27">
        <v>146</v>
      </c>
      <c r="BM81" s="17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</row>
    <row r="82" spans="1:99" ht="12.75" customHeight="1">
      <c r="A82" s="26"/>
      <c r="B82" s="131" t="s">
        <v>7</v>
      </c>
      <c r="C82" s="131"/>
      <c r="D82" s="131"/>
      <c r="E82" s="131"/>
      <c r="F82" s="131"/>
      <c r="G82" s="131"/>
      <c r="H82" s="131"/>
      <c r="I82" s="131"/>
      <c r="J82" s="132"/>
      <c r="K82" s="71">
        <f>K60+K61+K62+K63+K64+K65+K66+K67+K68+K69+K70+K71+K72+K73+K74+K75+K76+K77+K78+K79+K80</f>
        <v>16640700</v>
      </c>
      <c r="L82" s="72">
        <f t="shared" ref="L82:AA82" si="48">L60+L61+L62+L63+L64+L65+L66+L67+L68+L69+L70+L71+L72+L73+L74+L75+L77+L79+L80+L81+L76+L78</f>
        <v>3424500</v>
      </c>
      <c r="M82" s="71">
        <f>M60+M61+M62+M63+M64+M65+M66+M67+M68+M69+M70+M71+M72+M73+M74+M75+M76+M77+M78+M79+M80</f>
        <v>1560400</v>
      </c>
      <c r="N82" s="71">
        <f t="shared" ref="N82:O82" si="49">N60+N61+N62+N63+N64+N65+N66+N67+N68+N69+N70+N71+N72+N73+N74+N75+N76+N77+N78+N79+N80</f>
        <v>898500</v>
      </c>
      <c r="O82" s="71">
        <f t="shared" si="49"/>
        <v>965600</v>
      </c>
      <c r="P82" s="72">
        <f t="shared" si="48"/>
        <v>3347400</v>
      </c>
      <c r="Q82" s="71">
        <f>Q60+Q61+Q62+Q63+Q64+Q65+Q66+Q67+Q68+Q69+Q70+Q71+Q72+Q73+Q74+Q75+Q76+Q77+Q78+Q79+Q80</f>
        <v>1939200</v>
      </c>
      <c r="R82" s="71">
        <f t="shared" ref="R82:S82" si="50">R60+R61+R62+R63+R64+R65+R66+R67+R68+R69+R70+R71+R72+R73+R74+R75+R76+R77+R78+R79+R80</f>
        <v>751600</v>
      </c>
      <c r="S82" s="71">
        <f t="shared" si="50"/>
        <v>656600</v>
      </c>
      <c r="T82" s="72">
        <f t="shared" si="48"/>
        <v>4519400</v>
      </c>
      <c r="U82" s="71">
        <f t="shared" si="48"/>
        <v>2011200</v>
      </c>
      <c r="V82" s="71">
        <f t="shared" si="48"/>
        <v>981600</v>
      </c>
      <c r="W82" s="71">
        <f t="shared" si="48"/>
        <v>1526600</v>
      </c>
      <c r="X82" s="72">
        <f t="shared" si="48"/>
        <v>5349400</v>
      </c>
      <c r="Y82" s="106">
        <f t="shared" si="48"/>
        <v>2476200</v>
      </c>
      <c r="Z82" s="106">
        <f t="shared" si="48"/>
        <v>1961600</v>
      </c>
      <c r="AA82" s="106">
        <f t="shared" si="48"/>
        <v>911600</v>
      </c>
      <c r="AB82" s="130"/>
      <c r="AC82" s="130"/>
      <c r="AD82" s="28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185124100</v>
      </c>
      <c r="AV82" s="27">
        <v>36378464</v>
      </c>
      <c r="AW82" s="27">
        <v>11295358</v>
      </c>
      <c r="AX82" s="27">
        <v>11290090</v>
      </c>
      <c r="AY82" s="27">
        <v>13793016</v>
      </c>
      <c r="AZ82" s="27">
        <v>40999729.000000007</v>
      </c>
      <c r="BA82" s="27">
        <v>17473086</v>
      </c>
      <c r="BB82" s="27">
        <v>11953968</v>
      </c>
      <c r="BC82" s="27">
        <v>11572675</v>
      </c>
      <c r="BD82" s="27">
        <v>49916738</v>
      </c>
      <c r="BE82" s="27">
        <v>20171201</v>
      </c>
      <c r="BF82" s="27">
        <v>14943415</v>
      </c>
      <c r="BG82" s="27">
        <v>14802122</v>
      </c>
      <c r="BH82" s="27">
        <v>57829169</v>
      </c>
      <c r="BI82" s="27">
        <v>20029949</v>
      </c>
      <c r="BJ82" s="27">
        <v>15515586</v>
      </c>
      <c r="BK82" s="27">
        <v>22283634</v>
      </c>
      <c r="BL82" s="27"/>
      <c r="BM82" s="17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</row>
    <row r="83" spans="1:99" ht="12.75" customHeight="1">
      <c r="A83" s="26"/>
      <c r="B83" s="131" t="s">
        <v>9</v>
      </c>
      <c r="C83" s="131"/>
      <c r="D83" s="131"/>
      <c r="E83" s="131"/>
      <c r="F83" s="131"/>
      <c r="G83" s="131"/>
      <c r="H83" s="131"/>
      <c r="I83" s="131"/>
      <c r="J83" s="132"/>
      <c r="K83" s="71">
        <f>K82</f>
        <v>16640700</v>
      </c>
      <c r="L83" s="72">
        <f t="shared" ref="L83:AA83" si="51">L82</f>
        <v>3424500</v>
      </c>
      <c r="M83" s="71">
        <f t="shared" si="51"/>
        <v>1560400</v>
      </c>
      <c r="N83" s="71">
        <f t="shared" si="51"/>
        <v>898500</v>
      </c>
      <c r="O83" s="71">
        <f t="shared" si="51"/>
        <v>965600</v>
      </c>
      <c r="P83" s="72">
        <f t="shared" si="51"/>
        <v>3347400</v>
      </c>
      <c r="Q83" s="71">
        <f t="shared" si="51"/>
        <v>1939200</v>
      </c>
      <c r="R83" s="71">
        <f t="shared" si="51"/>
        <v>751600</v>
      </c>
      <c r="S83" s="71">
        <f t="shared" si="51"/>
        <v>656600</v>
      </c>
      <c r="T83" s="72">
        <f t="shared" si="51"/>
        <v>4519400</v>
      </c>
      <c r="U83" s="71">
        <f t="shared" si="51"/>
        <v>2011200</v>
      </c>
      <c r="V83" s="71">
        <f t="shared" si="51"/>
        <v>981600</v>
      </c>
      <c r="W83" s="71">
        <f t="shared" si="51"/>
        <v>1526600</v>
      </c>
      <c r="X83" s="72">
        <f t="shared" si="51"/>
        <v>5349400</v>
      </c>
      <c r="Y83" s="106">
        <f t="shared" si="51"/>
        <v>2476200</v>
      </c>
      <c r="Z83" s="71">
        <f t="shared" si="51"/>
        <v>1961600</v>
      </c>
      <c r="AA83" s="71">
        <f t="shared" si="51"/>
        <v>911600</v>
      </c>
      <c r="AB83" s="130"/>
      <c r="AC83" s="130"/>
      <c r="AD83" s="28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1600867000</v>
      </c>
      <c r="AV83" s="27">
        <v>334989484</v>
      </c>
      <c r="AW83" s="27">
        <v>70706786</v>
      </c>
      <c r="AX83" s="27">
        <v>123007698</v>
      </c>
      <c r="AY83" s="27">
        <v>141275001</v>
      </c>
      <c r="AZ83" s="27">
        <v>451066235</v>
      </c>
      <c r="BA83" s="27">
        <v>198466692</v>
      </c>
      <c r="BB83" s="27">
        <v>92185179</v>
      </c>
      <c r="BC83" s="27">
        <v>160414364</v>
      </c>
      <c r="BD83" s="27">
        <v>384171125</v>
      </c>
      <c r="BE83" s="27">
        <v>156753098</v>
      </c>
      <c r="BF83" s="27">
        <v>107326304</v>
      </c>
      <c r="BG83" s="27">
        <v>120091723</v>
      </c>
      <c r="BH83" s="27">
        <v>430640156</v>
      </c>
      <c r="BI83" s="27">
        <v>149355622</v>
      </c>
      <c r="BJ83" s="27">
        <v>127296150</v>
      </c>
      <c r="BK83" s="27">
        <v>153988384</v>
      </c>
      <c r="BL83" s="27"/>
      <c r="BM83" s="17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</row>
    <row r="84" spans="1:99" ht="12.75" customHeight="1">
      <c r="A84" s="26"/>
      <c r="B84" s="35" t="s">
        <v>3</v>
      </c>
      <c r="C84" s="34"/>
      <c r="D84" s="33"/>
      <c r="E84" s="32"/>
      <c r="F84" s="31"/>
      <c r="G84" s="31"/>
      <c r="H84" s="31"/>
      <c r="I84" s="30"/>
      <c r="J84" s="29"/>
      <c r="K84" s="67"/>
      <c r="L84" s="68"/>
      <c r="M84" s="69"/>
      <c r="N84" s="67"/>
      <c r="O84" s="67"/>
      <c r="P84" s="68"/>
      <c r="Q84" s="67"/>
      <c r="R84" s="67"/>
      <c r="S84" s="67"/>
      <c r="T84" s="68"/>
      <c r="U84" s="67"/>
      <c r="V84" s="67"/>
      <c r="W84" s="67"/>
      <c r="X84" s="68"/>
      <c r="Y84" s="105"/>
      <c r="Z84" s="67"/>
      <c r="AA84" s="70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17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</row>
    <row r="85" spans="1:99" ht="21.75" hidden="1" customHeight="1">
      <c r="A85" s="26"/>
      <c r="B85" s="35">
        <v>2</v>
      </c>
      <c r="C85" s="34">
        <v>4</v>
      </c>
      <c r="D85" s="36" t="s">
        <v>8</v>
      </c>
      <c r="E85" s="58" t="s">
        <v>93</v>
      </c>
      <c r="F85" s="31">
        <v>100500</v>
      </c>
      <c r="G85" s="31"/>
      <c r="H85" s="31"/>
      <c r="I85" s="30"/>
      <c r="J85" s="29"/>
      <c r="K85" s="67">
        <f>L85+P85+T85+X85</f>
        <v>0</v>
      </c>
      <c r="L85" s="68">
        <v>0</v>
      </c>
      <c r="M85" s="69">
        <v>0</v>
      </c>
      <c r="N85" s="67">
        <v>0</v>
      </c>
      <c r="O85" s="67">
        <v>0</v>
      </c>
      <c r="P85" s="68">
        <v>0</v>
      </c>
      <c r="Q85" s="67">
        <v>0</v>
      </c>
      <c r="R85" s="67">
        <v>0</v>
      </c>
      <c r="S85" s="67">
        <v>0</v>
      </c>
      <c r="T85" s="68">
        <f>U85+V85+W85</f>
        <v>0</v>
      </c>
      <c r="U85" s="67">
        <v>0</v>
      </c>
      <c r="V85" s="67">
        <v>0</v>
      </c>
      <c r="W85" s="67">
        <v>0</v>
      </c>
      <c r="X85" s="68">
        <v>0</v>
      </c>
      <c r="Y85" s="105">
        <v>0</v>
      </c>
      <c r="Z85" s="67">
        <v>0</v>
      </c>
      <c r="AA85" s="70">
        <v>0</v>
      </c>
      <c r="AB85" s="27">
        <v>1</v>
      </c>
      <c r="AC85" s="27">
        <v>-1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1000000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1000000</v>
      </c>
      <c r="BE85" s="27">
        <v>1000000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146</v>
      </c>
      <c r="BM85" s="17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</row>
    <row r="86" spans="1:99" ht="12.75" hidden="1" customHeight="1">
      <c r="A86" s="26"/>
      <c r="B86" s="131" t="s">
        <v>7</v>
      </c>
      <c r="C86" s="131"/>
      <c r="D86" s="131"/>
      <c r="E86" s="131"/>
      <c r="F86" s="131"/>
      <c r="G86" s="131"/>
      <c r="H86" s="131"/>
      <c r="I86" s="131"/>
      <c r="J86" s="132"/>
      <c r="K86" s="71">
        <f>K85</f>
        <v>0</v>
      </c>
      <c r="L86" s="72">
        <v>0</v>
      </c>
      <c r="M86" s="75">
        <v>0</v>
      </c>
      <c r="N86" s="71">
        <v>0</v>
      </c>
      <c r="O86" s="71">
        <v>0</v>
      </c>
      <c r="P86" s="72">
        <v>0</v>
      </c>
      <c r="Q86" s="71">
        <v>0</v>
      </c>
      <c r="R86" s="71">
        <v>0</v>
      </c>
      <c r="S86" s="71">
        <v>0</v>
      </c>
      <c r="T86" s="72">
        <f>T85</f>
        <v>0</v>
      </c>
      <c r="U86" s="71">
        <f>U85</f>
        <v>0</v>
      </c>
      <c r="V86" s="71">
        <v>0</v>
      </c>
      <c r="W86" s="71">
        <v>0</v>
      </c>
      <c r="X86" s="72">
        <v>0</v>
      </c>
      <c r="Y86" s="106">
        <v>0</v>
      </c>
      <c r="Z86" s="71">
        <v>0</v>
      </c>
      <c r="AA86" s="71">
        <v>0</v>
      </c>
      <c r="AB86" s="130"/>
      <c r="AC86" s="130"/>
      <c r="AD86" s="28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46987500</v>
      </c>
      <c r="AV86" s="27">
        <v>0</v>
      </c>
      <c r="AW86" s="27">
        <v>0</v>
      </c>
      <c r="AX86" s="27">
        <v>0</v>
      </c>
      <c r="AY86" s="27">
        <v>0</v>
      </c>
      <c r="AZ86" s="27">
        <v>200000</v>
      </c>
      <c r="BA86" s="27">
        <v>0</v>
      </c>
      <c r="BB86" s="27">
        <v>0</v>
      </c>
      <c r="BC86" s="27">
        <v>200000</v>
      </c>
      <c r="BD86" s="27">
        <v>1000000</v>
      </c>
      <c r="BE86" s="27">
        <v>1000000</v>
      </c>
      <c r="BF86" s="27">
        <v>0</v>
      </c>
      <c r="BG86" s="27">
        <v>0</v>
      </c>
      <c r="BH86" s="27">
        <v>45787500</v>
      </c>
      <c r="BI86" s="27">
        <v>0</v>
      </c>
      <c r="BJ86" s="27">
        <v>31287500</v>
      </c>
      <c r="BK86" s="27">
        <v>14500000</v>
      </c>
      <c r="BL86" s="27"/>
      <c r="BM86" s="17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</row>
    <row r="87" spans="1:99" ht="12.75" hidden="1" customHeight="1">
      <c r="A87" s="26"/>
      <c r="B87" s="131" t="s">
        <v>6</v>
      </c>
      <c r="C87" s="131"/>
      <c r="D87" s="131"/>
      <c r="E87" s="131"/>
      <c r="F87" s="131"/>
      <c r="G87" s="131"/>
      <c r="H87" s="131"/>
      <c r="I87" s="131"/>
      <c r="J87" s="132"/>
      <c r="K87" s="71">
        <f>K86</f>
        <v>0</v>
      </c>
      <c r="L87" s="72">
        <v>0</v>
      </c>
      <c r="M87" s="75">
        <v>0</v>
      </c>
      <c r="N87" s="71">
        <v>0</v>
      </c>
      <c r="O87" s="71">
        <v>0</v>
      </c>
      <c r="P87" s="72">
        <v>0</v>
      </c>
      <c r="Q87" s="71">
        <v>0</v>
      </c>
      <c r="R87" s="71">
        <v>0</v>
      </c>
      <c r="S87" s="71">
        <v>0</v>
      </c>
      <c r="T87" s="72">
        <f>T86</f>
        <v>0</v>
      </c>
      <c r="U87" s="71">
        <f>U86</f>
        <v>0</v>
      </c>
      <c r="V87" s="71">
        <v>0</v>
      </c>
      <c r="W87" s="71">
        <v>0</v>
      </c>
      <c r="X87" s="72">
        <v>0</v>
      </c>
      <c r="Y87" s="106">
        <v>0</v>
      </c>
      <c r="Z87" s="71">
        <v>0</v>
      </c>
      <c r="AA87" s="71">
        <v>0</v>
      </c>
      <c r="AB87" s="130"/>
      <c r="AC87" s="130"/>
      <c r="AD87" s="28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  <c r="AU87" s="27">
        <v>46987500</v>
      </c>
      <c r="AV87" s="27">
        <v>0</v>
      </c>
      <c r="AW87" s="27">
        <v>0</v>
      </c>
      <c r="AX87" s="27">
        <v>0</v>
      </c>
      <c r="AY87" s="27">
        <v>0</v>
      </c>
      <c r="AZ87" s="27">
        <v>200000</v>
      </c>
      <c r="BA87" s="27">
        <v>0</v>
      </c>
      <c r="BB87" s="27">
        <v>0</v>
      </c>
      <c r="BC87" s="27">
        <v>200000</v>
      </c>
      <c r="BD87" s="27">
        <v>1000000</v>
      </c>
      <c r="BE87" s="27">
        <v>1000000</v>
      </c>
      <c r="BF87" s="27">
        <v>0</v>
      </c>
      <c r="BG87" s="27">
        <v>0</v>
      </c>
      <c r="BH87" s="27">
        <v>45787500</v>
      </c>
      <c r="BI87" s="27">
        <v>0</v>
      </c>
      <c r="BJ87" s="27">
        <v>31287500</v>
      </c>
      <c r="BK87" s="27">
        <v>14500000</v>
      </c>
      <c r="BL87" s="27"/>
      <c r="BM87" s="17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</row>
    <row r="88" spans="1:99" ht="12.75" hidden="1" customHeight="1">
      <c r="A88" s="26"/>
      <c r="B88" s="35" t="s">
        <v>3</v>
      </c>
      <c r="C88" s="34"/>
      <c r="D88" s="33"/>
      <c r="E88" s="32"/>
      <c r="F88" s="31"/>
      <c r="G88" s="31"/>
      <c r="H88" s="31"/>
      <c r="I88" s="30"/>
      <c r="J88" s="29"/>
      <c r="K88" s="67"/>
      <c r="L88" s="68"/>
      <c r="M88" s="69"/>
      <c r="N88" s="67"/>
      <c r="O88" s="67"/>
      <c r="P88" s="68"/>
      <c r="Q88" s="67"/>
      <c r="R88" s="67"/>
      <c r="S88" s="67"/>
      <c r="T88" s="68"/>
      <c r="U88" s="67"/>
      <c r="V88" s="67"/>
      <c r="W88" s="67"/>
      <c r="X88" s="68"/>
      <c r="Y88" s="105"/>
      <c r="Z88" s="67"/>
      <c r="AA88" s="70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17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</row>
    <row r="89" spans="1:99" ht="12.75" customHeight="1">
      <c r="A89" s="26"/>
      <c r="B89" s="140" t="s">
        <v>5</v>
      </c>
      <c r="C89" s="140"/>
      <c r="D89" s="140"/>
      <c r="E89" s="140"/>
      <c r="F89" s="140"/>
      <c r="G89" s="140"/>
      <c r="H89" s="140"/>
      <c r="I89" s="140"/>
      <c r="J89" s="141"/>
      <c r="K89" s="73">
        <f>K83+K87</f>
        <v>16640700</v>
      </c>
      <c r="L89" s="74">
        <f t="shared" ref="L89:AA89" si="52">L83+L87</f>
        <v>3424500</v>
      </c>
      <c r="M89" s="73">
        <f t="shared" si="52"/>
        <v>1560400</v>
      </c>
      <c r="N89" s="73">
        <f t="shared" si="52"/>
        <v>898500</v>
      </c>
      <c r="O89" s="73">
        <f t="shared" si="52"/>
        <v>965600</v>
      </c>
      <c r="P89" s="74">
        <f t="shared" si="52"/>
        <v>3347400</v>
      </c>
      <c r="Q89" s="73">
        <f t="shared" si="52"/>
        <v>1939200</v>
      </c>
      <c r="R89" s="73">
        <f t="shared" si="52"/>
        <v>751600</v>
      </c>
      <c r="S89" s="73">
        <f t="shared" si="52"/>
        <v>656600</v>
      </c>
      <c r="T89" s="74">
        <f t="shared" si="52"/>
        <v>4519400</v>
      </c>
      <c r="U89" s="73">
        <f t="shared" si="52"/>
        <v>2011200</v>
      </c>
      <c r="V89" s="73">
        <f t="shared" si="52"/>
        <v>981600</v>
      </c>
      <c r="W89" s="73">
        <f t="shared" si="52"/>
        <v>1526600</v>
      </c>
      <c r="X89" s="74">
        <f t="shared" si="52"/>
        <v>5349400</v>
      </c>
      <c r="Y89" s="109">
        <f t="shared" si="52"/>
        <v>2476200</v>
      </c>
      <c r="Z89" s="73">
        <f t="shared" si="52"/>
        <v>1961600</v>
      </c>
      <c r="AA89" s="73">
        <f t="shared" si="52"/>
        <v>911600</v>
      </c>
      <c r="AB89" s="134"/>
      <c r="AC89" s="134"/>
      <c r="AD89" s="28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1647854500</v>
      </c>
      <c r="AV89" s="27">
        <v>334989484</v>
      </c>
      <c r="AW89" s="27">
        <v>70706786</v>
      </c>
      <c r="AX89" s="27">
        <v>123007698</v>
      </c>
      <c r="AY89" s="27">
        <v>141275001</v>
      </c>
      <c r="AZ89" s="27">
        <v>451266235</v>
      </c>
      <c r="BA89" s="27">
        <v>198466692</v>
      </c>
      <c r="BB89" s="27">
        <v>92185179</v>
      </c>
      <c r="BC89" s="27">
        <v>160614364</v>
      </c>
      <c r="BD89" s="27">
        <v>385171125</v>
      </c>
      <c r="BE89" s="27">
        <v>157753098</v>
      </c>
      <c r="BF89" s="27">
        <v>107326304</v>
      </c>
      <c r="BG89" s="27">
        <v>120091723</v>
      </c>
      <c r="BH89" s="27">
        <v>476427656</v>
      </c>
      <c r="BI89" s="27">
        <v>149355622</v>
      </c>
      <c r="BJ89" s="27">
        <v>158583650</v>
      </c>
      <c r="BK89" s="27">
        <v>168488384</v>
      </c>
      <c r="BL89" s="27"/>
      <c r="BM89" s="17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</row>
    <row r="90" spans="1:99" ht="12.75" customHeight="1" thickBot="1">
      <c r="A90" s="26"/>
      <c r="B90" s="25" t="s">
        <v>3</v>
      </c>
      <c r="C90" s="24"/>
      <c r="D90" s="23"/>
      <c r="E90" s="22"/>
      <c r="F90" s="21"/>
      <c r="G90" s="21"/>
      <c r="H90" s="21"/>
      <c r="I90" s="20"/>
      <c r="J90" s="19"/>
      <c r="K90" s="76"/>
      <c r="L90" s="77"/>
      <c r="M90" s="78"/>
      <c r="N90" s="76"/>
      <c r="O90" s="76"/>
      <c r="P90" s="77"/>
      <c r="Q90" s="76"/>
      <c r="R90" s="76"/>
      <c r="S90" s="76"/>
      <c r="T90" s="77"/>
      <c r="U90" s="76"/>
      <c r="V90" s="76"/>
      <c r="W90" s="76"/>
      <c r="X90" s="77"/>
      <c r="Y90" s="110"/>
      <c r="Z90" s="76"/>
      <c r="AA90" s="79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7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</row>
    <row r="91" spans="1:99" ht="409.6" hidden="1" customHeight="1" thickBot="1">
      <c r="A91" s="2"/>
      <c r="B91" s="16"/>
      <c r="C91" s="15"/>
      <c r="D91" s="14"/>
      <c r="E91" s="13"/>
      <c r="F91" s="13"/>
      <c r="G91" s="13"/>
      <c r="H91" s="13"/>
      <c r="I91" s="13"/>
      <c r="J91" s="13"/>
      <c r="K91" s="80">
        <v>3295709000</v>
      </c>
      <c r="L91" s="81">
        <v>670209306</v>
      </c>
      <c r="M91" s="82">
        <v>142468742.34</v>
      </c>
      <c r="N91" s="124">
        <v>253241695.66</v>
      </c>
      <c r="O91" s="124">
        <v>274498868</v>
      </c>
      <c r="P91" s="81">
        <v>895190354</v>
      </c>
      <c r="Q91" s="83">
        <v>391566860</v>
      </c>
      <c r="R91" s="83">
        <v>182548847</v>
      </c>
      <c r="S91" s="83">
        <v>321074647</v>
      </c>
      <c r="T91" s="81">
        <v>821566752</v>
      </c>
      <c r="U91" s="84">
        <v>315640931</v>
      </c>
      <c r="V91" s="84">
        <v>215135277</v>
      </c>
      <c r="W91" s="84">
        <v>290790544</v>
      </c>
      <c r="X91" s="85">
        <v>908742588</v>
      </c>
      <c r="Y91" s="111">
        <v>301901938</v>
      </c>
      <c r="Z91" s="86">
        <v>289674651</v>
      </c>
      <c r="AA91" s="87">
        <v>317165999</v>
      </c>
      <c r="AB91" s="12"/>
      <c r="AC91" s="10"/>
      <c r="AD91" s="10">
        <v>1647854500</v>
      </c>
      <c r="AE91" s="10">
        <v>335219822</v>
      </c>
      <c r="AF91" s="11">
        <v>71761956.340000004</v>
      </c>
      <c r="AG91" s="11">
        <v>130233997.66</v>
      </c>
      <c r="AH91" s="11">
        <v>133223868</v>
      </c>
      <c r="AI91" s="10">
        <v>443924119</v>
      </c>
      <c r="AJ91" s="11">
        <v>193100168</v>
      </c>
      <c r="AK91" s="10">
        <v>90363668</v>
      </c>
      <c r="AL91" s="10">
        <v>160460283</v>
      </c>
      <c r="AM91" s="10">
        <v>436395627</v>
      </c>
      <c r="AN91" s="10">
        <v>157887833</v>
      </c>
      <c r="AO91" s="10">
        <v>107808973</v>
      </c>
      <c r="AP91" s="10">
        <v>170698821</v>
      </c>
      <c r="AQ91" s="10">
        <v>432314932</v>
      </c>
      <c r="AR91" s="10">
        <v>152546316</v>
      </c>
      <c r="AS91" s="10">
        <v>131091001</v>
      </c>
      <c r="AT91" s="10">
        <v>148677615</v>
      </c>
      <c r="AU91" s="10">
        <v>1647854500</v>
      </c>
      <c r="AV91" s="10">
        <v>334989484</v>
      </c>
      <c r="AW91" s="11">
        <v>70706786</v>
      </c>
      <c r="AX91" s="11">
        <v>123007698</v>
      </c>
      <c r="AY91" s="11">
        <v>141275001</v>
      </c>
      <c r="AZ91" s="10">
        <v>451266235</v>
      </c>
      <c r="BA91" s="10">
        <v>198466692</v>
      </c>
      <c r="BB91" s="10">
        <v>92185179</v>
      </c>
      <c r="BC91" s="10">
        <v>160614364</v>
      </c>
      <c r="BD91" s="10">
        <v>385171125</v>
      </c>
      <c r="BE91" s="10">
        <v>157753098</v>
      </c>
      <c r="BF91" s="10">
        <v>107326304</v>
      </c>
      <c r="BG91" s="10">
        <v>120091723</v>
      </c>
      <c r="BH91" s="10">
        <v>476427656</v>
      </c>
      <c r="BI91" s="10">
        <v>149355622</v>
      </c>
      <c r="BJ91" s="10">
        <v>158583650</v>
      </c>
      <c r="BK91" s="10">
        <v>168488384</v>
      </c>
      <c r="BL91" s="9"/>
      <c r="BM91" s="6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</row>
    <row r="92" spans="1:99" ht="12.75" customHeight="1" thickBot="1">
      <c r="A92" s="2"/>
      <c r="B92" s="6"/>
      <c r="C92" s="2"/>
      <c r="D92" s="8" t="s">
        <v>4</v>
      </c>
      <c r="E92" s="7"/>
      <c r="F92" s="7"/>
      <c r="G92" s="7"/>
      <c r="H92" s="7"/>
      <c r="I92" s="7"/>
      <c r="J92" s="7"/>
      <c r="K92" s="88">
        <f>K58-K89</f>
        <v>0</v>
      </c>
      <c r="L92" s="89">
        <f>O92</f>
        <v>0</v>
      </c>
      <c r="M92" s="89">
        <f t="shared" ref="M92:AA92" si="53">M58-M89</f>
        <v>0</v>
      </c>
      <c r="N92" s="88">
        <f t="shared" si="53"/>
        <v>0</v>
      </c>
      <c r="O92" s="88">
        <f t="shared" si="53"/>
        <v>0</v>
      </c>
      <c r="P92" s="89">
        <f t="shared" si="53"/>
        <v>0</v>
      </c>
      <c r="Q92" s="89">
        <f t="shared" si="53"/>
        <v>0</v>
      </c>
      <c r="R92" s="88">
        <f t="shared" si="53"/>
        <v>0</v>
      </c>
      <c r="S92" s="88">
        <f t="shared" si="53"/>
        <v>0</v>
      </c>
      <c r="T92" s="89">
        <f t="shared" si="53"/>
        <v>0</v>
      </c>
      <c r="U92" s="89">
        <f t="shared" si="53"/>
        <v>0</v>
      </c>
      <c r="V92" s="89">
        <f t="shared" si="53"/>
        <v>0</v>
      </c>
      <c r="W92" s="89">
        <f t="shared" si="53"/>
        <v>0</v>
      </c>
      <c r="X92" s="89">
        <f t="shared" si="53"/>
        <v>0</v>
      </c>
      <c r="Y92" s="89">
        <f t="shared" si="53"/>
        <v>0</v>
      </c>
      <c r="Z92" s="89">
        <f t="shared" si="53"/>
        <v>0</v>
      </c>
      <c r="AA92" s="89">
        <f t="shared" si="53"/>
        <v>0</v>
      </c>
      <c r="AB92" s="2"/>
      <c r="AC92" s="6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</row>
    <row r="93" spans="1:99" ht="24.75" customHeight="1" thickBot="1">
      <c r="A93" s="2"/>
      <c r="B93" s="2"/>
      <c r="C93" s="2"/>
      <c r="D93" s="139" t="s">
        <v>62</v>
      </c>
      <c r="E93" s="139"/>
      <c r="F93" s="139"/>
      <c r="G93" s="139"/>
      <c r="H93" s="139"/>
      <c r="I93" s="139"/>
      <c r="J93" s="139"/>
      <c r="K93" s="90">
        <f>AA93</f>
        <v>0</v>
      </c>
      <c r="L93" s="90">
        <f>O93</f>
        <v>0</v>
      </c>
      <c r="M93" s="90">
        <v>0</v>
      </c>
      <c r="N93" s="90">
        <v>0</v>
      </c>
      <c r="O93" s="90">
        <f>N93+O92</f>
        <v>0</v>
      </c>
      <c r="P93" s="90">
        <f>S93</f>
        <v>0</v>
      </c>
      <c r="Q93" s="90">
        <v>0</v>
      </c>
      <c r="R93" s="90">
        <v>0</v>
      </c>
      <c r="S93" s="90">
        <v>0</v>
      </c>
      <c r="T93" s="90">
        <f>W93</f>
        <v>0</v>
      </c>
      <c r="U93" s="90">
        <v>0</v>
      </c>
      <c r="V93" s="90">
        <v>0</v>
      </c>
      <c r="W93" s="90">
        <v>0</v>
      </c>
      <c r="X93" s="90">
        <f>AA93</f>
        <v>0</v>
      </c>
      <c r="Y93" s="112">
        <v>0</v>
      </c>
      <c r="Z93" s="90">
        <v>0</v>
      </c>
      <c r="AA93" s="90">
        <v>0</v>
      </c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</row>
    <row r="94" spans="1:99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23"/>
      <c r="O94" s="123"/>
      <c r="P94" s="2"/>
      <c r="Q94" s="2"/>
      <c r="R94" s="123"/>
      <c r="S94" s="123"/>
      <c r="T94" s="2"/>
      <c r="U94" s="2"/>
      <c r="V94" s="2"/>
      <c r="W94" s="2"/>
      <c r="X94" s="2"/>
      <c r="Y94" s="103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</row>
    <row r="95" spans="1:99" ht="11.25" customHeight="1">
      <c r="A95" s="3" t="s">
        <v>95</v>
      </c>
      <c r="B95" s="3"/>
      <c r="C95" s="3"/>
      <c r="D95" s="3"/>
      <c r="E95" s="3"/>
      <c r="F95" s="3"/>
      <c r="G95" s="3"/>
      <c r="H95" s="3"/>
      <c r="I95" s="3"/>
      <c r="J95" s="3"/>
      <c r="K95" s="137" t="s">
        <v>96</v>
      </c>
      <c r="L95" s="137"/>
      <c r="M95" s="2"/>
      <c r="N95" s="123"/>
      <c r="O95" s="123"/>
      <c r="P95" s="3"/>
      <c r="Q95" s="3"/>
      <c r="R95" s="3"/>
      <c r="S95" s="3"/>
      <c r="T95" s="3"/>
      <c r="U95" s="3"/>
      <c r="V95" s="3"/>
      <c r="W95" s="3"/>
      <c r="X95" s="3"/>
      <c r="Y95" s="103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</row>
    <row r="96" spans="1:99" ht="11.25" customHeight="1">
      <c r="A96" s="3"/>
      <c r="B96" s="3"/>
      <c r="C96" s="3"/>
      <c r="D96" s="3"/>
      <c r="E96" s="5" t="s">
        <v>2</v>
      </c>
      <c r="F96" s="4"/>
      <c r="G96" s="4"/>
      <c r="H96" s="4"/>
      <c r="I96" s="4"/>
      <c r="J96" s="4"/>
      <c r="K96" s="138" t="s">
        <v>1</v>
      </c>
      <c r="L96" s="138"/>
      <c r="M96" s="2"/>
      <c r="N96" s="123"/>
      <c r="O96" s="123"/>
      <c r="P96" s="3"/>
      <c r="Q96" s="3"/>
      <c r="R96" s="3"/>
      <c r="S96" s="3"/>
      <c r="T96" s="3"/>
      <c r="U96" s="3"/>
      <c r="V96" s="3"/>
      <c r="W96" s="3"/>
      <c r="X96" s="3"/>
      <c r="Y96" s="103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</row>
    <row r="97" spans="1:99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2"/>
      <c r="L97" s="2"/>
      <c r="M97" s="2"/>
      <c r="N97" s="123"/>
      <c r="O97" s="123"/>
      <c r="P97" s="3"/>
      <c r="Q97" s="3"/>
      <c r="R97" s="3"/>
      <c r="S97" s="3"/>
      <c r="T97" s="3"/>
      <c r="U97" s="3"/>
      <c r="V97" s="3"/>
      <c r="W97" s="3"/>
      <c r="X97" s="3"/>
      <c r="Y97" s="103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</row>
    <row r="98" spans="1:99" ht="12.75" customHeight="1">
      <c r="A98" s="2" t="s">
        <v>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23"/>
      <c r="O98" s="123"/>
      <c r="P98" s="2"/>
      <c r="Q98" s="2"/>
      <c r="R98" s="123"/>
      <c r="S98" s="123"/>
      <c r="T98" s="2"/>
      <c r="U98" s="2"/>
      <c r="V98" s="2"/>
      <c r="W98" s="2"/>
      <c r="X98" s="2"/>
      <c r="Y98" s="103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</row>
  </sheetData>
  <mergeCells count="50">
    <mergeCell ref="AD15:AD16"/>
    <mergeCell ref="AU15:AU16"/>
    <mergeCell ref="G15:G16"/>
    <mergeCell ref="H15:H16"/>
    <mergeCell ref="I15:I16"/>
    <mergeCell ref="J15:J16"/>
    <mergeCell ref="L15:X15"/>
    <mergeCell ref="K15:K16"/>
    <mergeCell ref="A6:AA6"/>
    <mergeCell ref="E8:AA8"/>
    <mergeCell ref="E10:AA10"/>
    <mergeCell ref="L13:W13"/>
    <mergeCell ref="X13:AA13"/>
    <mergeCell ref="A8:D8"/>
    <mergeCell ref="O7:Q7"/>
    <mergeCell ref="A10:D10"/>
    <mergeCell ref="B15:B16"/>
    <mergeCell ref="K95:L95"/>
    <mergeCell ref="K96:L96"/>
    <mergeCell ref="D93:J93"/>
    <mergeCell ref="B58:J58"/>
    <mergeCell ref="B86:J86"/>
    <mergeCell ref="B89:J89"/>
    <mergeCell ref="B50:J50"/>
    <mergeCell ref="C15:C16"/>
    <mergeCell ref="D15:D16"/>
    <mergeCell ref="E15:E16"/>
    <mergeCell ref="F15:F16"/>
    <mergeCell ref="B21:J21"/>
    <mergeCell ref="B35:J35"/>
    <mergeCell ref="AB89:AC89"/>
    <mergeCell ref="B51:J51"/>
    <mergeCell ref="AB51:AC51"/>
    <mergeCell ref="B56:J56"/>
    <mergeCell ref="AB56:AC56"/>
    <mergeCell ref="B83:J83"/>
    <mergeCell ref="AB83:AC83"/>
    <mergeCell ref="B87:J87"/>
    <mergeCell ref="AB87:AC87"/>
    <mergeCell ref="B82:J82"/>
    <mergeCell ref="AB82:AC82"/>
    <mergeCell ref="AB58:AC58"/>
    <mergeCell ref="B55:J55"/>
    <mergeCell ref="AB55:AC55"/>
    <mergeCell ref="AB35:AC35"/>
    <mergeCell ref="B37:J37"/>
    <mergeCell ref="AB37:AC37"/>
    <mergeCell ref="AB86:AC86"/>
    <mergeCell ref="AB21:AC21"/>
    <mergeCell ref="AB50:AC50"/>
  </mergeCells>
  <pageMargins left="0.74803149606299213" right="0.74803149606299213" top="0.78740157480314965" bottom="0.19685039370078741" header="0.51181102362204722" footer="0.51181102362204722"/>
  <pageSetup paperSize="9" scale="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 исполнения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Iragar</dc:creator>
  <cp:lastModifiedBy>Люда</cp:lastModifiedBy>
  <cp:lastPrinted>2018-01-04T17:29:46Z</cp:lastPrinted>
  <dcterms:created xsi:type="dcterms:W3CDTF">2016-04-13T05:07:04Z</dcterms:created>
  <dcterms:modified xsi:type="dcterms:W3CDTF">2018-01-04T17:44:08Z</dcterms:modified>
</cp:coreProperties>
</file>